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Доходи'!$A$1:$G$73</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<sst xmlns="http://schemas.openxmlformats.org/spreadsheetml/2006/main" count="299" uniqueCount="245">
  <si>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</si>
  <si>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</si>
  <si>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</si>
  <si>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</si>
  <si>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</si>
  <si>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</si>
  <si>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</si>
  <si>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</si>
  <si>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</si>
  <si>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</si>
  <si>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</si>
  <si>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</si>
  <si>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</si>
  <si>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</si>
  <si>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</si>
  <si>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</si>
  <si>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</si>
  <si>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</si>
  <si>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</si>
  <si>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</si>
  <si>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</si>
  <si>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</si>
  <si>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</si>
  <si>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</si>
  <si>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</si>
  <si>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</si>
  <si>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</si>
  <si>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</si>
  <si>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</si>
  <si>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</si>
  <si>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</si>
  <si>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</si>
  <si>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</si>
  <si>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</si>
  <si>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</si>
  <si>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</si>
  <si>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</si>
  <si>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</si>
  <si>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</si>
  <si>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</si>
  <si>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</si>
  <si>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</si>
  <si>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</si>
  <si>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</si>
  <si>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</si>
  <si>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</si>
  <si>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</si>
  <si>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</si>
  <si>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</si>
  <si>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</si>
  <si>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</si>
  <si>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</si>
  <si>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</si>
  <si>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</si>
  <si>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</si>
  <si>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</si>
  <si>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</si>
  <si>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</si>
  <si>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</si>
  <si>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</si>
  <si>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</si>
  <si>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</si>
  <si>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</si>
  <si>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</si>
  <si>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</si>
  <si>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</si>
  <si>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</si>
  <si>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</si>
  <si>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</si>
  <si>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</si>
  <si>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</si>
  <si>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</si>
  <si>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</si>
  <si>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</si>
  <si>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</si>
  <si>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</si>
  <si>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</si>
  <si>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</si>
  <si>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</si>
  <si>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</si>
  <si>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</si>
  <si>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</si>
  <si>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</si>
  <si>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</si>
  <si>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</si>
  <si>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</si>
  <si>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</si>
  <si>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</si>
  <si>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</si>
  <si>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</si>
  <si>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</si>
  <si>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</si>
  <si>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</si>
  <si>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</si>
  <si>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</si>
  <si>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</si>
  <si>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</si>
  <si>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</si>
  <si>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</si>
  <si>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</si>
  <si>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</si>
  <si>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</si>
  <si>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</si>
  <si>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</si>
  <si>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</si>
  <si>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</si>
  <si>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</si>
  <si>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</si>
  <si>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</si>
  <si>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</si>
  <si>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</si>
  <si>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</si>
  <si>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</si>
  <si>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</si>
  <si>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</si>
  <si>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</si>
  <si>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</si>
  <si>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</si>
  <si>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</si>
  <si>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</si>
  <si>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</si>
  <si>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</si>
  <si>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</si>
  <si>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</si>
  <si>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</si>
  <si>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</si>
  <si>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</si>
  <si>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</si>
  <si>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</si>
  <si>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</si>
  <si>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</si>
  <si>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</si>
  <si>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</si>
  <si>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</si>
  <si>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</si>
  <si>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</si>
  <si>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</si>
  <si>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</si>
  <si>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</si>
  <si>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</si>
  <si>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</si>
  <si>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</si>
  <si>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</si>
  <si>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</si>
  <si>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</si>
  <si>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</si>
  <si>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</si>
  <si>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</si>
  <si>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</si>
  <si>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</si>
  <si>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</si>
  <si>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</si>
  <si>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</si>
  <si>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</si>
  <si>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</si>
  <si>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</si>
  <si>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</si>
  <si>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</si>
  <si>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</si>
  <si>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</si>
  <si>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</si>
  <si>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</si>
  <si>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</si>
  <si>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</si>
  <si>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</si>
  <si>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</si>
  <si>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</si>
  <si>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</si>
  <si>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</si>
  <si>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</si>
  <si>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</si>
  <si>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</si>
  <si>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</si>
  <si>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</si>
  <si>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</si>
  <si>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</si>
  <si>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</si>
  <si>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</si>
  <si>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</si>
  <si>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</si>
  <si>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</si>
  <si>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</si>
  <si>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</si>
  <si>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</si>
  <si>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</si>
  <si>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</si>
  <si>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</si>
  <si>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</si>
  <si>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</si>
  <si>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</si>
  <si>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</si>
  <si>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</si>
  <si>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</si>
  <si>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</si>
  <si>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</si>
  <si>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</si>
  <si>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</si>
  <si>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</si>
  <si>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</si>
  <si>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</si>
  <si>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Начальник фінансового управління</t>
  </si>
  <si>
    <t>Л.І. Потапенко</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</si>
  <si>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</si>
  <si>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</si>
  <si>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</si>
  <si>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</si>
  <si>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</si>
  <si>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</si>
  <si>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</si>
  <si>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</si>
  <si>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</si>
  <si>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</si>
  <si>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</si>
  <si>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</si>
  <si>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</si>
  <si>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</si>
  <si>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</si>
  <si>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</si>
  <si>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</si>
  <si>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</si>
  <si>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</si>
  <si>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</si>
  <si>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</si>
  <si>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</si>
  <si>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</si>
  <si>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</si>
  <si>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</si>
  <si>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</si>
  <si>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здійснення заходів щодо соціально-економічного розвитку окремих територій</t>
  </si>
  <si>
    <t>110201</t>
  </si>
  <si>
    <t>Від органів державного управління </t>
  </si>
  <si>
    <r>
      <t>Субвенції</t>
    </r>
    <r>
      <rPr>
        <b/>
        <sz val="12"/>
        <rFont val="Times New Roman"/>
        <family val="1"/>
      </rPr>
      <t> </t>
    </r>
  </si>
  <si>
    <t>Проведення місцевих виборів</t>
  </si>
  <si>
    <t>Субвенція з державного бюджету місцевим бюджетам на проведення виборів депутатів місцевих рад та сільських, селищних, міських голів</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</si>
  <si>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</si>
  <si>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</si>
  <si>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160000</t>
  </si>
  <si>
    <t>160903</t>
  </si>
  <si>
    <t>Запобігання та ліквідація надзвичайних ситуацій та наслідків стихійного лиха</t>
  </si>
  <si>
    <t xml:space="preserve"> ___  ______________ 2017 року</t>
  </si>
  <si>
    <t>за 2016 рік"</t>
  </si>
  <si>
    <t>та спеціальному фонду за 2016 рік</t>
  </si>
  <si>
    <t>Уточнені бюджетні призначення на 2016 рік</t>
  </si>
  <si>
    <t>% виконання до уточнених бюджетних призначень на 2016 рік</t>
  </si>
  <si>
    <t>Стабілізаційна дотація</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</si>
</sst>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51">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b/>
      <i/>
      <sz val="14"/>
      <name val="Times New Roman"/>
      <family val="1"/>
    </font>
    <font>
      <b/>
      <sz val="16"/>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2" borderId="2" applyNumberFormat="0" applyAlignment="0" applyProtection="0"/>
    <xf numFmtId="0" fontId="41"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0" borderId="7" applyNumberFormat="0" applyAlignment="0" applyProtection="0"/>
    <xf numFmtId="0" fontId="30" fillId="0" borderId="0" applyNumberFormat="0" applyFill="0" applyBorder="0" applyAlignment="0" applyProtection="0"/>
    <xf numFmtId="0" fontId="44"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4" borderId="0" applyNumberFormat="0" applyBorder="0" applyAlignment="0" applyProtection="0"/>
  </cellStyleXfs>
  <cellXfs count="142">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19" fillId="0" borderId="0" xfId="0" applyFont="1" applyFill="1" applyBorder="1" applyAlignment="1">
      <alignment horizontal="right" vertical="top"/>
    </xf>
    <xf numFmtId="0" fontId="18" fillId="0" borderId="0" xfId="0" applyFont="1" applyFill="1" applyBorder="1" applyAlignment="1">
      <alignment horizontal="center" vertical="top"/>
    </xf>
    <xf numFmtId="0" fontId="18" fillId="0" borderId="0" xfId="0" applyFont="1" applyFill="1" applyAlignment="1">
      <alignment horizontal="center" vertical="top"/>
    </xf>
    <xf numFmtId="0" fontId="18" fillId="0" borderId="0" xfId="0" applyFont="1" applyFill="1" applyBorder="1" applyAlignment="1">
      <alignment vertical="top"/>
    </xf>
    <xf numFmtId="0" fontId="18" fillId="0" borderId="0" xfId="0" applyFont="1" applyFill="1" applyAlignment="1">
      <alignment vertical="top"/>
    </xf>
    <xf numFmtId="49" fontId="18" fillId="0" borderId="11" xfId="0" applyNumberFormat="1" applyFont="1" applyFill="1" applyBorder="1" applyAlignment="1">
      <alignment horizontal="center" vertical="top"/>
    </xf>
    <xf numFmtId="0" fontId="18"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18" fillId="0" borderId="10" xfId="0" applyNumberFormat="1" applyFont="1" applyFill="1" applyBorder="1" applyAlignment="1">
      <alignment horizontal="center" vertical="top"/>
    </xf>
    <xf numFmtId="0" fontId="18"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49" fontId="19" fillId="0" borderId="10" xfId="0" applyNumberFormat="1" applyFont="1" applyFill="1" applyBorder="1" applyAlignment="1">
      <alignment horizontal="center" vertical="top"/>
    </xf>
    <xf numFmtId="0" fontId="19" fillId="0" borderId="10" xfId="0" applyFont="1" applyFill="1" applyBorder="1" applyAlignment="1">
      <alignment vertical="center" wrapText="1"/>
    </xf>
    <xf numFmtId="1" fontId="12" fillId="0" borderId="10" xfId="0" applyNumberFormat="1" applyFont="1" applyFill="1" applyBorder="1" applyAlignment="1">
      <alignment horizontal="center" vertical="top"/>
    </xf>
    <xf numFmtId="0" fontId="19" fillId="0" borderId="10" xfId="0" applyFont="1" applyFill="1" applyBorder="1" applyAlignment="1">
      <alignment vertical="top" wrapText="1"/>
    </xf>
    <xf numFmtId="49" fontId="19" fillId="0" borderId="12" xfId="0" applyNumberFormat="1" applyFont="1" applyFill="1" applyBorder="1" applyAlignment="1">
      <alignment horizontal="center" vertical="top"/>
    </xf>
    <xf numFmtId="0" fontId="19" fillId="0" borderId="12" xfId="54" applyFont="1" applyFill="1" applyBorder="1" applyAlignment="1" applyProtection="1">
      <alignment vertical="center" wrapText="1"/>
      <protection/>
    </xf>
    <xf numFmtId="1" fontId="12" fillId="0" borderId="12" xfId="0" applyNumberFormat="1" applyFont="1" applyFill="1" applyBorder="1" applyAlignment="1">
      <alignment horizontal="center" vertical="top"/>
    </xf>
    <xf numFmtId="0" fontId="19"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19"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19" fillId="0" borderId="11" xfId="0" applyNumberFormat="1" applyFont="1" applyFill="1" applyBorder="1" applyAlignment="1">
      <alignment horizontal="center" vertical="top"/>
    </xf>
    <xf numFmtId="0" fontId="19" fillId="0" borderId="11" xfId="54" applyFont="1" applyFill="1" applyBorder="1" applyAlignment="1" applyProtection="1">
      <alignment vertical="center" wrapText="1"/>
      <protection/>
    </xf>
    <xf numFmtId="1" fontId="12"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19"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18" fillId="0" borderId="10" xfId="0" applyFont="1" applyFill="1" applyBorder="1" applyAlignment="1">
      <alignment horizontal="center" vertical="top"/>
    </xf>
    <xf numFmtId="0" fontId="19" fillId="0" borderId="10" xfId="0" applyFont="1" applyFill="1" applyBorder="1" applyAlignment="1">
      <alignment horizontal="center" vertical="top"/>
    </xf>
    <xf numFmtId="0" fontId="7" fillId="0" borderId="0" xfId="0" applyFont="1" applyFill="1" applyBorder="1" applyAlignment="1">
      <alignment horizontal="right" vertical="top"/>
    </xf>
    <xf numFmtId="1" fontId="12"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19" fillId="0" borderId="12" xfId="0" applyFont="1" applyFill="1" applyBorder="1" applyAlignment="1">
      <alignment horizontal="center" vertical="top"/>
    </xf>
    <xf numFmtId="0" fontId="19" fillId="0" borderId="12" xfId="0" applyFont="1" applyFill="1" applyBorder="1" applyAlignment="1">
      <alignment vertical="top" wrapText="1"/>
    </xf>
    <xf numFmtId="1" fontId="13" fillId="0" borderId="11"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0" fontId="18" fillId="0" borderId="12"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1" xfId="0" applyFont="1" applyFill="1" applyBorder="1" applyAlignment="1">
      <alignment horizontal="left" vertical="top"/>
    </xf>
    <xf numFmtId="0" fontId="18"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18"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80"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13" fillId="0" borderId="0" xfId="0" applyFont="1" applyFill="1" applyBorder="1" applyAlignment="1">
      <alignment/>
    </xf>
    <xf numFmtId="0" fontId="13"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19" fillId="0" borderId="10" xfId="53" applyFont="1" applyFill="1" applyBorder="1" quotePrefix="1">
      <alignment/>
      <protection/>
    </xf>
    <xf numFmtId="0" fontId="19" fillId="0" borderId="10" xfId="53" applyFont="1" applyFill="1" applyBorder="1">
      <alignment/>
      <protection/>
    </xf>
    <xf numFmtId="0" fontId="18" fillId="0" borderId="10" xfId="53" applyFont="1" applyFill="1" applyBorder="1" quotePrefix="1">
      <alignment/>
      <protection/>
    </xf>
    <xf numFmtId="0" fontId="18" fillId="0" borderId="10" xfId="53" applyFont="1" applyFill="1" applyBorder="1">
      <alignment/>
      <protection/>
    </xf>
    <xf numFmtId="4" fontId="6" fillId="0" borderId="10" xfId="0" applyNumberFormat="1" applyFont="1" applyFill="1" applyBorder="1" applyAlignment="1">
      <alignment horizontal="right" vertical="center"/>
    </xf>
    <xf numFmtId="2" fontId="13" fillId="0" borderId="10" xfId="53" applyNumberFormat="1" applyFont="1" applyFill="1" applyBorder="1" applyAlignment="1">
      <alignment horizontal="center" vertical="top"/>
      <protection/>
    </xf>
    <xf numFmtId="180" fontId="13" fillId="0" borderId="11" xfId="0" applyNumberFormat="1" applyFont="1" applyFill="1" applyBorder="1" applyAlignment="1">
      <alignment horizontal="center" vertical="top"/>
    </xf>
    <xf numFmtId="180" fontId="12" fillId="0" borderId="11" xfId="0" applyNumberFormat="1" applyFont="1" applyFill="1" applyBorder="1" applyAlignment="1">
      <alignment horizontal="center" vertical="top"/>
    </xf>
    <xf numFmtId="1" fontId="12" fillId="0" borderId="10" xfId="53" applyNumberFormat="1" applyFont="1" applyFill="1" applyBorder="1" applyAlignment="1">
      <alignment horizontal="center" vertical="top"/>
      <protection/>
    </xf>
    <xf numFmtId="0" fontId="13" fillId="0" borderId="0" xfId="0" applyFont="1" applyFill="1" applyAlignment="1">
      <alignment horizontal="center" vertical="top"/>
    </xf>
    <xf numFmtId="0" fontId="1" fillId="0" borderId="0" xfId="0" applyFont="1" applyFill="1" applyAlignment="1">
      <alignment horizontal="center" vertical="top"/>
    </xf>
    <xf numFmtId="0" fontId="6" fillId="2" borderId="0" xfId="0" applyFont="1" applyFill="1" applyBorder="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center" vertical="top"/>
    </xf>
    <xf numFmtId="0" fontId="12"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18" fillId="2" borderId="16" xfId="0" applyFont="1" applyFill="1" applyBorder="1" applyAlignment="1">
      <alignment horizontal="left" vertical="top"/>
    </xf>
    <xf numFmtId="0" fontId="18" fillId="2" borderId="17" xfId="0" applyFont="1" applyFill="1" applyBorder="1" applyAlignment="1">
      <alignment horizontal="center" vertical="top" wrapText="1"/>
    </xf>
    <xf numFmtId="0" fontId="18" fillId="2" borderId="17" xfId="0" applyFont="1" applyFill="1" applyBorder="1" applyAlignment="1">
      <alignment horizontal="center" vertical="top"/>
    </xf>
    <xf numFmtId="0" fontId="19" fillId="2" borderId="17" xfId="0" applyFont="1" applyFill="1" applyBorder="1" applyAlignment="1">
      <alignment horizontal="center" vertical="top"/>
    </xf>
    <xf numFmtId="0" fontId="19" fillId="2" borderId="15" xfId="0" applyFont="1" applyFill="1" applyBorder="1" applyAlignment="1">
      <alignment horizontal="center" vertical="top"/>
    </xf>
    <xf numFmtId="0" fontId="19" fillId="2" borderId="0" xfId="0" applyFont="1" applyFill="1" applyAlignment="1">
      <alignment vertical="top"/>
    </xf>
    <xf numFmtId="0" fontId="16" fillId="2" borderId="0" xfId="0" applyFont="1" applyFill="1" applyBorder="1" applyAlignment="1">
      <alignment vertical="top"/>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10" fillId="2" borderId="10" xfId="0" applyFont="1" applyFill="1" applyBorder="1" applyAlignment="1">
      <alignment vertical="top" wrapText="1"/>
    </xf>
    <xf numFmtId="0" fontId="6" fillId="2" borderId="10" xfId="0" applyFont="1" applyFill="1" applyBorder="1" applyAlignment="1">
      <alignment vertical="top" wrapText="1"/>
    </xf>
    <xf numFmtId="4" fontId="7" fillId="2" borderId="10" xfId="0" applyNumberFormat="1" applyFont="1" applyFill="1" applyBorder="1" applyAlignment="1">
      <alignment horizontal="right" vertical="center"/>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4" fontId="6" fillId="0" borderId="10" xfId="0" applyNumberFormat="1" applyFont="1" applyBorder="1" applyAlignment="1">
      <alignment horizontal="right" vertical="center"/>
    </xf>
    <xf numFmtId="0" fontId="17" fillId="2" borderId="0" xfId="0" applyFont="1" applyFill="1" applyAlignment="1">
      <alignment vertical="top"/>
    </xf>
    <xf numFmtId="0" fontId="11" fillId="2" borderId="10" xfId="0" applyFont="1" applyFill="1" applyBorder="1" applyAlignment="1">
      <alignment vertical="center" wrapText="1"/>
    </xf>
    <xf numFmtId="0" fontId="5" fillId="2" borderId="0" xfId="0" applyFont="1" applyFill="1" applyBorder="1" applyAlignment="1">
      <alignment vertical="top"/>
    </xf>
    <xf numFmtId="0" fontId="5" fillId="2" borderId="18" xfId="0" applyFont="1" applyFill="1" applyBorder="1" applyAlignment="1">
      <alignment vertical="top"/>
    </xf>
    <xf numFmtId="0" fontId="1" fillId="2" borderId="0" xfId="0" applyFont="1" applyFill="1" applyBorder="1" applyAlignment="1">
      <alignment vertical="top" wrapText="1"/>
    </xf>
    <xf numFmtId="0" fontId="6" fillId="0" borderId="10" xfId="0" applyFont="1" applyFill="1" applyBorder="1" applyAlignment="1">
      <alignment horizontal="center" vertical="top" wrapText="1"/>
    </xf>
    <xf numFmtId="0" fontId="6" fillId="2" borderId="10" xfId="0" applyFont="1" applyFill="1" applyBorder="1" applyAlignment="1">
      <alignment vertical="center" wrapText="1"/>
    </xf>
    <xf numFmtId="4" fontId="14" fillId="2" borderId="10" xfId="0" applyNumberFormat="1" applyFont="1" applyFill="1" applyBorder="1" applyAlignment="1">
      <alignment horizontal="right" vertical="center"/>
    </xf>
    <xf numFmtId="2" fontId="18" fillId="0" borderId="10" xfId="0" applyNumberFormat="1" applyFont="1" applyBorder="1" applyAlignment="1" quotePrefix="1">
      <alignment vertical="center" wrapText="1"/>
    </xf>
    <xf numFmtId="2" fontId="19" fillId="0" borderId="10" xfId="0" applyNumberFormat="1" applyFont="1" applyBorder="1" applyAlignment="1" quotePrefix="1">
      <alignment vertical="center" wrapText="1"/>
    </xf>
    <xf numFmtId="2" fontId="5" fillId="0" borderId="10" xfId="0" applyNumberFormat="1" applyFont="1" applyBorder="1" applyAlignment="1" quotePrefix="1">
      <alignment vertical="center" wrapText="1"/>
    </xf>
    <xf numFmtId="2" fontId="1" fillId="0" borderId="10" xfId="0" applyNumberFormat="1" applyFont="1" applyBorder="1" applyAlignment="1" quotePrefix="1">
      <alignment vertical="center" wrapText="1"/>
    </xf>
    <xf numFmtId="0" fontId="16" fillId="2" borderId="16" xfId="0" applyFont="1" applyFill="1" applyBorder="1" applyAlignment="1">
      <alignment horizontal="left" vertical="top"/>
    </xf>
    <xf numFmtId="0" fontId="16" fillId="2" borderId="17" xfId="0" applyFont="1" applyFill="1" applyBorder="1" applyAlignment="1">
      <alignment horizontal="center" vertical="top" wrapText="1"/>
    </xf>
    <xf numFmtId="3" fontId="16" fillId="2" borderId="17" xfId="0" applyNumberFormat="1" applyFont="1" applyFill="1" applyBorder="1" applyAlignment="1">
      <alignment horizontal="center" vertical="top"/>
    </xf>
    <xf numFmtId="180" fontId="15" fillId="2" borderId="17" xfId="0" applyNumberFormat="1" applyFont="1" applyFill="1" applyBorder="1" applyAlignment="1" applyProtection="1">
      <alignment horizontal="center" vertical="top"/>
      <protection/>
    </xf>
    <xf numFmtId="180" fontId="15" fillId="2" borderId="15" xfId="0" applyNumberFormat="1" applyFont="1" applyFill="1" applyBorder="1" applyAlignment="1" applyProtection="1">
      <alignment horizontal="center" vertical="top"/>
      <protection/>
    </xf>
    <xf numFmtId="0" fontId="7" fillId="2" borderId="10" xfId="0" applyFont="1" applyFill="1" applyBorder="1" applyAlignment="1">
      <alignment vertical="top"/>
    </xf>
    <xf numFmtId="4" fontId="6" fillId="9" borderId="10" xfId="0" applyNumberFormat="1" applyFont="1" applyFill="1" applyBorder="1" applyAlignment="1" applyProtection="1">
      <alignment horizontal="right" vertical="center"/>
      <protection/>
    </xf>
    <xf numFmtId="187" fontId="6" fillId="2" borderId="10" xfId="0" applyNumberFormat="1" applyFont="1" applyFill="1" applyBorder="1" applyAlignment="1">
      <alignment horizontal="right" vertical="center"/>
    </xf>
    <xf numFmtId="0" fontId="14" fillId="2" borderId="10" xfId="0" applyFont="1" applyFill="1" applyBorder="1" applyAlignment="1">
      <alignment vertical="top" wrapText="1"/>
    </xf>
    <xf numFmtId="4" fontId="11" fillId="9" borderId="10" xfId="0" applyNumberFormat="1" applyFont="1" applyFill="1" applyBorder="1" applyAlignment="1" applyProtection="1">
      <alignment horizontal="right" vertical="center"/>
      <protection/>
    </xf>
    <xf numFmtId="187" fontId="6" fillId="0" borderId="10" xfId="0" applyNumberFormat="1" applyFont="1" applyBorder="1" applyAlignment="1">
      <alignment horizontal="right" vertical="center"/>
    </xf>
    <xf numFmtId="187" fontId="6" fillId="0" borderId="10" xfId="0" applyNumberFormat="1" applyFont="1" applyFill="1" applyBorder="1" applyAlignment="1">
      <alignment horizontal="right" vertical="center"/>
    </xf>
    <xf numFmtId="0" fontId="16" fillId="2" borderId="10" xfId="0" applyFont="1" applyFill="1" applyBorder="1" applyAlignment="1">
      <alignment horizontal="left" vertical="top"/>
    </xf>
    <xf numFmtId="0" fontId="16" fillId="2" borderId="10" xfId="0" applyFont="1" applyFill="1" applyBorder="1" applyAlignment="1">
      <alignment horizontal="center" vertical="top" wrapText="1"/>
    </xf>
    <xf numFmtId="4" fontId="7" fillId="2" borderId="10" xfId="0" applyNumberFormat="1" applyFont="1" applyFill="1" applyBorder="1" applyAlignment="1" applyProtection="1">
      <alignment horizontal="right" vertical="center"/>
      <protection/>
    </xf>
    <xf numFmtId="0" fontId="13" fillId="2" borderId="0" xfId="0" applyFont="1" applyFill="1" applyAlignment="1">
      <alignment horizontal="center" vertical="top" wrapText="1"/>
    </xf>
    <xf numFmtId="0" fontId="18" fillId="0" borderId="19" xfId="0" applyFont="1" applyFill="1" applyBorder="1" applyAlignment="1">
      <alignment horizontal="center" vertical="top"/>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6" fillId="0" borderId="19" xfId="0" applyFont="1" applyFill="1" applyBorder="1" applyAlignment="1">
      <alignment horizontal="center" vertical="top"/>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6" fillId="0" borderId="19"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H132"/>
  <sheetViews>
    <sheetView tabSelected="1" view="pageBreakPreview" zoomScale="75" zoomScaleNormal="75" zoomScaleSheetLayoutView="75" zoomScalePageLayoutView="0" workbookViewId="0" topLeftCell="A1">
      <selection activeCell="A1" sqref="A1"/>
    </sheetView>
  </sheetViews>
  <sheetFormatPr defaultColWidth="9.00390625" defaultRowHeight="12.75"/>
  <cols>
    <col min="1" max="1" width="12.875" style="98" customWidth="1"/>
    <col min="2" max="2" width="106.875" style="80" customWidth="1"/>
    <col min="3" max="3" width="18.875" style="78" customWidth="1"/>
    <col min="4" max="4" width="20.00390625" style="78" customWidth="1"/>
    <col min="5" max="5" width="18.00390625" style="78" customWidth="1"/>
    <col min="6" max="6" width="18.375" style="78" customWidth="1"/>
    <col min="7" max="7" width="20.75390625" style="78" customWidth="1"/>
    <col min="8" max="16384" width="9.125" style="79" customWidth="1"/>
  </cols>
  <sheetData>
    <row r="1" spans="1:4" ht="26.25" customHeight="1">
      <c r="A1" s="74"/>
      <c r="B1" s="75"/>
      <c r="C1" s="76"/>
      <c r="D1" s="77" t="s">
        <v>222</v>
      </c>
    </row>
    <row r="2" spans="1:4" ht="26.25" customHeight="1">
      <c r="A2" s="74"/>
      <c r="B2" s="75"/>
      <c r="C2" s="76"/>
      <c r="D2" s="77" t="s">
        <v>202</v>
      </c>
    </row>
    <row r="3" spans="1:4" ht="26.25" customHeight="1">
      <c r="A3" s="74"/>
      <c r="B3" s="75"/>
      <c r="C3" s="76"/>
      <c r="D3" s="77" t="s">
        <v>239</v>
      </c>
    </row>
    <row r="4" spans="1:4" ht="26.25" customHeight="1">
      <c r="A4" s="74"/>
      <c r="B4" s="75"/>
      <c r="C4" s="76"/>
      <c r="D4" s="77" t="s">
        <v>155</v>
      </c>
    </row>
    <row r="5" spans="1:4" ht="26.25" customHeight="1">
      <c r="A5" s="74"/>
      <c r="B5" s="75"/>
      <c r="C5" s="76"/>
      <c r="D5" s="77" t="s">
        <v>240</v>
      </c>
    </row>
    <row r="6" spans="1:5" ht="3.75" customHeight="1">
      <c r="A6" s="74"/>
      <c r="B6" s="75"/>
      <c r="C6" s="76"/>
      <c r="D6" s="76"/>
      <c r="E6" s="77"/>
    </row>
    <row r="7" spans="1:5" ht="21.75" customHeight="1">
      <c r="A7" s="74"/>
      <c r="B7" s="132" t="s">
        <v>136</v>
      </c>
      <c r="C7" s="132"/>
      <c r="D7" s="132"/>
      <c r="E7" s="76"/>
    </row>
    <row r="8" spans="1:5" ht="22.5" customHeight="1">
      <c r="A8" s="74"/>
      <c r="B8" s="132" t="s">
        <v>137</v>
      </c>
      <c r="C8" s="132"/>
      <c r="D8" s="132"/>
      <c r="E8" s="76"/>
    </row>
    <row r="9" spans="1:5" ht="22.5" customHeight="1">
      <c r="A9" s="74"/>
      <c r="B9" s="132" t="s">
        <v>241</v>
      </c>
      <c r="C9" s="132"/>
      <c r="D9" s="132"/>
      <c r="E9" s="76"/>
    </row>
    <row r="10" spans="1:7" ht="17.25" customHeight="1">
      <c r="A10" s="74"/>
      <c r="G10" s="78" t="s">
        <v>138</v>
      </c>
    </row>
    <row r="11" spans="1:7" s="83" customFormat="1" ht="81" customHeight="1">
      <c r="A11" s="81" t="s">
        <v>139</v>
      </c>
      <c r="B11" s="82" t="s">
        <v>140</v>
      </c>
      <c r="C11" s="81" t="s">
        <v>214</v>
      </c>
      <c r="D11" s="110" t="s">
        <v>242</v>
      </c>
      <c r="E11" s="81" t="s">
        <v>171</v>
      </c>
      <c r="F11" s="81" t="s">
        <v>215</v>
      </c>
      <c r="G11" s="81" t="s">
        <v>243</v>
      </c>
    </row>
    <row r="12" spans="1:7" s="78" customFormat="1" ht="16.5" customHeight="1">
      <c r="A12" s="84">
        <v>1</v>
      </c>
      <c r="B12" s="85">
        <v>2</v>
      </c>
      <c r="C12" s="84">
        <v>3</v>
      </c>
      <c r="D12" s="86">
        <v>4</v>
      </c>
      <c r="E12" s="84">
        <v>5</v>
      </c>
      <c r="F12" s="84">
        <v>6</v>
      </c>
      <c r="G12" s="84">
        <v>7</v>
      </c>
    </row>
    <row r="13" spans="1:7" s="92" customFormat="1" ht="20.25">
      <c r="A13" s="87"/>
      <c r="B13" s="88" t="s">
        <v>141</v>
      </c>
      <c r="C13" s="89"/>
      <c r="D13" s="89"/>
      <c r="E13" s="89"/>
      <c r="F13" s="90"/>
      <c r="G13" s="91"/>
    </row>
    <row r="14" spans="1:7" s="93" customFormat="1" ht="18" customHeight="1">
      <c r="A14" s="117"/>
      <c r="B14" s="118" t="s">
        <v>0</v>
      </c>
      <c r="C14" s="119"/>
      <c r="D14" s="119"/>
      <c r="E14" s="119"/>
      <c r="F14" s="120"/>
      <c r="G14" s="121"/>
    </row>
    <row r="15" spans="1:7" s="94" customFormat="1" ht="18.75">
      <c r="A15" s="95">
        <v>10000000</v>
      </c>
      <c r="B15" s="122" t="s">
        <v>162</v>
      </c>
      <c r="C15" s="101">
        <f>SUM(C16,)</f>
        <v>63716000</v>
      </c>
      <c r="D15" s="101">
        <f>SUM(D16,)</f>
        <v>69745457</v>
      </c>
      <c r="E15" s="101">
        <f>SUM(E16,)</f>
        <v>70005041.38</v>
      </c>
      <c r="F15" s="123">
        <f>IF(C15=0,"",E15/C15*100)</f>
        <v>109.87042717684726</v>
      </c>
      <c r="G15" s="123">
        <f>IF(D15=0,"",E15/D15*100)</f>
        <v>100.37218822725613</v>
      </c>
    </row>
    <row r="16" spans="1:7" s="94" customFormat="1" ht="18.75">
      <c r="A16" s="95">
        <v>11000000</v>
      </c>
      <c r="B16" s="96" t="s">
        <v>163</v>
      </c>
      <c r="C16" s="97">
        <f>SUM(C17,C22)</f>
        <v>63716000</v>
      </c>
      <c r="D16" s="97">
        <f>SUM(D17,D22)</f>
        <v>69745457</v>
      </c>
      <c r="E16" s="97">
        <f>SUM(E17,E22)</f>
        <v>70005041.38</v>
      </c>
      <c r="F16" s="123">
        <f aca="true" t="shared" si="0" ref="F16:F73">IF(C16=0,"",E16/C16*100)</f>
        <v>109.87042717684726</v>
      </c>
      <c r="G16" s="123">
        <f aca="true" t="shared" si="1" ref="G16:G73">IF(D16=0,"",E16/D16*100)</f>
        <v>100.37218822725613</v>
      </c>
    </row>
    <row r="17" spans="1:7" s="94" customFormat="1" ht="18.75">
      <c r="A17" s="98">
        <v>11010000</v>
      </c>
      <c r="B17" s="99" t="s">
        <v>205</v>
      </c>
      <c r="C17" s="97">
        <f>SUM(C18:C21)</f>
        <v>63706000</v>
      </c>
      <c r="D17" s="97">
        <f>SUM(D18:D21)</f>
        <v>69735457</v>
      </c>
      <c r="E17" s="97">
        <f>SUM(E18:E21)</f>
        <v>69987203.03999999</v>
      </c>
      <c r="F17" s="123">
        <f t="shared" si="0"/>
        <v>109.85967262110319</v>
      </c>
      <c r="G17" s="123">
        <f t="shared" si="1"/>
        <v>100.36100149168018</v>
      </c>
    </row>
    <row r="18" spans="1:7" s="94" customFormat="1" ht="31.5">
      <c r="A18" s="98">
        <v>11010100</v>
      </c>
      <c r="B18" s="100" t="s">
        <v>164</v>
      </c>
      <c r="C18" s="97">
        <v>31649000</v>
      </c>
      <c r="D18" s="124">
        <v>36728457</v>
      </c>
      <c r="E18" s="124">
        <v>39543844.35</v>
      </c>
      <c r="F18" s="123">
        <f t="shared" si="0"/>
        <v>124.94500410755474</v>
      </c>
      <c r="G18" s="123">
        <f t="shared" si="1"/>
        <v>107.66541145466579</v>
      </c>
    </row>
    <row r="19" spans="1:7" ht="47.25">
      <c r="A19" s="98">
        <v>11010200</v>
      </c>
      <c r="B19" s="100" t="s">
        <v>165</v>
      </c>
      <c r="C19" s="97">
        <v>28854000</v>
      </c>
      <c r="D19" s="124">
        <v>28854000</v>
      </c>
      <c r="E19" s="124">
        <v>25433837.56</v>
      </c>
      <c r="F19" s="123">
        <f t="shared" si="0"/>
        <v>88.14666098287933</v>
      </c>
      <c r="G19" s="123">
        <f t="shared" si="1"/>
        <v>88.14666098287933</v>
      </c>
    </row>
    <row r="20" spans="1:7" ht="31.5">
      <c r="A20" s="98">
        <v>11010400</v>
      </c>
      <c r="B20" s="100" t="s">
        <v>166</v>
      </c>
      <c r="C20" s="97">
        <v>2885000</v>
      </c>
      <c r="D20" s="124">
        <v>3735000</v>
      </c>
      <c r="E20" s="124">
        <v>4555038.42</v>
      </c>
      <c r="F20" s="123">
        <f t="shared" si="0"/>
        <v>157.88694696707105</v>
      </c>
      <c r="G20" s="123">
        <f t="shared" si="1"/>
        <v>121.95551325301204</v>
      </c>
    </row>
    <row r="21" spans="1:7" ht="31.5">
      <c r="A21" s="98">
        <v>11010500</v>
      </c>
      <c r="B21" s="100" t="s">
        <v>167</v>
      </c>
      <c r="C21" s="97">
        <v>318000</v>
      </c>
      <c r="D21" s="124">
        <v>418000</v>
      </c>
      <c r="E21" s="124">
        <v>454482.71</v>
      </c>
      <c r="F21" s="123">
        <f t="shared" si="0"/>
        <v>142.91909119496856</v>
      </c>
      <c r="G21" s="123">
        <f t="shared" si="1"/>
        <v>108.72792105263159</v>
      </c>
    </row>
    <row r="22" spans="1:7" ht="18.75">
      <c r="A22" s="98">
        <v>11020000</v>
      </c>
      <c r="B22" s="125" t="s">
        <v>184</v>
      </c>
      <c r="C22" s="97">
        <f>SUM(C23)</f>
        <v>10000</v>
      </c>
      <c r="D22" s="97">
        <f>SUM(D23)</f>
        <v>10000</v>
      </c>
      <c r="E22" s="97">
        <f>SUM(E23)</f>
        <v>17838.34</v>
      </c>
      <c r="F22" s="123">
        <f t="shared" si="0"/>
        <v>178.3834</v>
      </c>
      <c r="G22" s="123">
        <f t="shared" si="1"/>
        <v>178.3834</v>
      </c>
    </row>
    <row r="23" spans="1:7" ht="18.75">
      <c r="A23" s="98">
        <v>11020200</v>
      </c>
      <c r="B23" s="100" t="s">
        <v>156</v>
      </c>
      <c r="C23" s="97">
        <v>10000</v>
      </c>
      <c r="D23" s="97">
        <v>10000</v>
      </c>
      <c r="E23" s="97">
        <v>17838.34</v>
      </c>
      <c r="F23" s="123">
        <f t="shared" si="0"/>
        <v>178.3834</v>
      </c>
      <c r="G23" s="123">
        <f t="shared" si="1"/>
        <v>178.3834</v>
      </c>
    </row>
    <row r="24" spans="1:7" s="94" customFormat="1" ht="18.75">
      <c r="A24" s="95">
        <v>20000000</v>
      </c>
      <c r="B24" s="103" t="s">
        <v>142</v>
      </c>
      <c r="C24" s="101">
        <f>SUM(C25,C34,C32,C28)</f>
        <v>107000</v>
      </c>
      <c r="D24" s="101">
        <f>SUM(D25,D34,D32,D28)</f>
        <v>384400</v>
      </c>
      <c r="E24" s="101">
        <f>SUM(E25,E34,E32,E28)</f>
        <v>515802.9</v>
      </c>
      <c r="F24" s="126" t="s">
        <v>199</v>
      </c>
      <c r="G24" s="123">
        <f t="shared" si="1"/>
        <v>134.1838969823101</v>
      </c>
    </row>
    <row r="25" spans="1:7" ht="18.75">
      <c r="A25" s="95">
        <v>21000000</v>
      </c>
      <c r="B25" s="96" t="s">
        <v>185</v>
      </c>
      <c r="C25" s="97">
        <f>SUM(C26,)</f>
        <v>7000</v>
      </c>
      <c r="D25" s="97">
        <f>SUM(D26,)</f>
        <v>7000</v>
      </c>
      <c r="E25" s="97">
        <f>SUM(E26,)</f>
        <v>22851</v>
      </c>
      <c r="F25" s="126" t="s">
        <v>199</v>
      </c>
      <c r="G25" s="126" t="s">
        <v>199</v>
      </c>
    </row>
    <row r="26" spans="1:7" ht="47.25">
      <c r="A26" s="98">
        <v>21010000</v>
      </c>
      <c r="B26" s="100" t="s">
        <v>157</v>
      </c>
      <c r="C26" s="97">
        <f>SUM(C27)</f>
        <v>7000</v>
      </c>
      <c r="D26" s="97">
        <f>SUM(D27)</f>
        <v>7000</v>
      </c>
      <c r="E26" s="97">
        <f>SUM(E27)</f>
        <v>22851</v>
      </c>
      <c r="F26" s="126" t="s">
        <v>199</v>
      </c>
      <c r="G26" s="126" t="s">
        <v>199</v>
      </c>
    </row>
    <row r="27" spans="1:7" ht="31.5">
      <c r="A27" s="98">
        <v>21010300</v>
      </c>
      <c r="B27" s="100" t="s">
        <v>158</v>
      </c>
      <c r="C27" s="97">
        <v>7000</v>
      </c>
      <c r="D27" s="97">
        <v>7000</v>
      </c>
      <c r="E27" s="97">
        <v>22851</v>
      </c>
      <c r="F27" s="126" t="s">
        <v>199</v>
      </c>
      <c r="G27" s="126" t="s">
        <v>199</v>
      </c>
    </row>
    <row r="28" spans="1:7" s="94" customFormat="1" ht="15.75" customHeight="1">
      <c r="A28" s="95">
        <v>22010000</v>
      </c>
      <c r="B28" s="96" t="s">
        <v>223</v>
      </c>
      <c r="C28" s="101">
        <f>SUM(C29:C31)</f>
        <v>0</v>
      </c>
      <c r="D28" s="101">
        <f>SUM(D29:D31)</f>
        <v>200000</v>
      </c>
      <c r="E28" s="101">
        <f>SUM(E29:E31)</f>
        <v>291819</v>
      </c>
      <c r="F28" s="123">
        <f t="shared" si="0"/>
      </c>
      <c r="G28" s="123">
        <f t="shared" si="1"/>
        <v>145.9095</v>
      </c>
    </row>
    <row r="29" spans="1:7" ht="31.5">
      <c r="A29" s="98">
        <v>22010300</v>
      </c>
      <c r="B29" s="100" t="s">
        <v>224</v>
      </c>
      <c r="C29" s="97">
        <v>0</v>
      </c>
      <c r="D29" s="97">
        <v>0</v>
      </c>
      <c r="E29" s="97">
        <v>45880</v>
      </c>
      <c r="F29" s="123">
        <f t="shared" si="0"/>
      </c>
      <c r="G29" s="123">
        <f t="shared" si="1"/>
      </c>
    </row>
    <row r="30" spans="1:7" ht="15.75" customHeight="1">
      <c r="A30" s="98">
        <v>22012600</v>
      </c>
      <c r="B30" s="100" t="s">
        <v>225</v>
      </c>
      <c r="C30" s="97">
        <v>0</v>
      </c>
      <c r="D30" s="97">
        <v>200000</v>
      </c>
      <c r="E30" s="97">
        <v>228229</v>
      </c>
      <c r="F30" s="123">
        <f t="shared" si="0"/>
      </c>
      <c r="G30" s="123">
        <f t="shared" si="1"/>
        <v>114.1145</v>
      </c>
    </row>
    <row r="31" spans="1:7" ht="47.25">
      <c r="A31" s="98">
        <v>22012900</v>
      </c>
      <c r="B31" s="100" t="s">
        <v>226</v>
      </c>
      <c r="C31" s="97">
        <v>0</v>
      </c>
      <c r="D31" s="97">
        <v>0</v>
      </c>
      <c r="E31" s="97">
        <v>17710</v>
      </c>
      <c r="F31" s="123">
        <f t="shared" si="0"/>
      </c>
      <c r="G31" s="123">
        <f t="shared" si="1"/>
      </c>
    </row>
    <row r="32" spans="1:7" ht="34.5" customHeight="1">
      <c r="A32" s="98">
        <v>22130000</v>
      </c>
      <c r="B32" s="100" t="s">
        <v>194</v>
      </c>
      <c r="C32" s="97">
        <v>0</v>
      </c>
      <c r="D32" s="97">
        <v>0</v>
      </c>
      <c r="E32" s="97">
        <v>2165.22</v>
      </c>
      <c r="F32" s="123">
        <f t="shared" si="0"/>
      </c>
      <c r="G32" s="123">
        <f t="shared" si="1"/>
      </c>
    </row>
    <row r="33" spans="1:7" s="94" customFormat="1" ht="21" customHeight="1">
      <c r="A33" s="95">
        <v>24000000</v>
      </c>
      <c r="B33" s="96" t="s">
        <v>168</v>
      </c>
      <c r="C33" s="101">
        <f>SUM(C34)</f>
        <v>100000</v>
      </c>
      <c r="D33" s="101">
        <f>SUM(D34)</f>
        <v>177400</v>
      </c>
      <c r="E33" s="101">
        <f>SUM(E34)</f>
        <v>198967.68</v>
      </c>
      <c r="F33" s="123">
        <f t="shared" si="0"/>
        <v>198.96768</v>
      </c>
      <c r="G33" s="123">
        <f t="shared" si="1"/>
        <v>112.15765501691092</v>
      </c>
    </row>
    <row r="34" spans="1:7" s="94" customFormat="1" ht="18.75">
      <c r="A34" s="95">
        <v>24060000</v>
      </c>
      <c r="B34" s="103" t="s">
        <v>186</v>
      </c>
      <c r="C34" s="101">
        <f>SUM(C35:C36)</f>
        <v>100000</v>
      </c>
      <c r="D34" s="101">
        <f>SUM(D35:D36)</f>
        <v>177400</v>
      </c>
      <c r="E34" s="101">
        <f>SUM(E35:E36)</f>
        <v>198967.68</v>
      </c>
      <c r="F34" s="123">
        <f t="shared" si="0"/>
        <v>198.96768</v>
      </c>
      <c r="G34" s="123">
        <f t="shared" si="1"/>
        <v>112.15765501691092</v>
      </c>
    </row>
    <row r="35" spans="1:7" ht="18.75">
      <c r="A35" s="98">
        <v>24060300</v>
      </c>
      <c r="B35" s="102" t="s">
        <v>143</v>
      </c>
      <c r="C35" s="97">
        <v>100000</v>
      </c>
      <c r="D35" s="97">
        <v>177400</v>
      </c>
      <c r="E35" s="97">
        <v>198198.83</v>
      </c>
      <c r="F35" s="123">
        <f t="shared" si="0"/>
        <v>198.19883</v>
      </c>
      <c r="G35" s="123">
        <f t="shared" si="1"/>
        <v>111.72425591882751</v>
      </c>
    </row>
    <row r="36" spans="1:7" ht="18.75">
      <c r="A36" s="98">
        <v>24060600</v>
      </c>
      <c r="B36" s="102" t="s">
        <v>216</v>
      </c>
      <c r="C36" s="97">
        <v>0</v>
      </c>
      <c r="D36" s="97">
        <v>0</v>
      </c>
      <c r="E36" s="97">
        <v>768.85</v>
      </c>
      <c r="F36" s="123">
        <f t="shared" si="0"/>
      </c>
      <c r="G36" s="123">
        <f t="shared" si="1"/>
      </c>
    </row>
    <row r="37" spans="1:7" s="94" customFormat="1" ht="18.75">
      <c r="A37" s="95">
        <v>30000000</v>
      </c>
      <c r="B37" s="103" t="s">
        <v>144</v>
      </c>
      <c r="C37" s="101">
        <f>SUM(C38)</f>
        <v>1000</v>
      </c>
      <c r="D37" s="101">
        <f aca="true" t="shared" si="2" ref="D37:E39">SUM(D38)</f>
        <v>1000</v>
      </c>
      <c r="E37" s="101">
        <f t="shared" si="2"/>
        <v>2247.49</v>
      </c>
      <c r="F37" s="126" t="s">
        <v>199</v>
      </c>
      <c r="G37" s="126" t="s">
        <v>199</v>
      </c>
    </row>
    <row r="38" spans="1:7" ht="18.75">
      <c r="A38" s="95">
        <v>31000000</v>
      </c>
      <c r="B38" s="96" t="s">
        <v>187</v>
      </c>
      <c r="C38" s="97">
        <f>SUM(C39)</f>
        <v>1000</v>
      </c>
      <c r="D38" s="97">
        <f t="shared" si="2"/>
        <v>1000</v>
      </c>
      <c r="E38" s="97">
        <f t="shared" si="2"/>
        <v>2247.49</v>
      </c>
      <c r="F38" s="126" t="s">
        <v>199</v>
      </c>
      <c r="G38" s="126" t="s">
        <v>199</v>
      </c>
    </row>
    <row r="39" spans="1:7" ht="47.25">
      <c r="A39" s="98">
        <v>31010000</v>
      </c>
      <c r="B39" s="125" t="s">
        <v>159</v>
      </c>
      <c r="C39" s="97">
        <f>SUM(C40)</f>
        <v>1000</v>
      </c>
      <c r="D39" s="97">
        <f>D40</f>
        <v>1000</v>
      </c>
      <c r="E39" s="97">
        <f t="shared" si="2"/>
        <v>2247.49</v>
      </c>
      <c r="F39" s="126" t="s">
        <v>199</v>
      </c>
      <c r="G39" s="126" t="s">
        <v>199</v>
      </c>
    </row>
    <row r="40" spans="1:7" ht="33.75" customHeight="1">
      <c r="A40" s="98">
        <v>31010200</v>
      </c>
      <c r="B40" s="100" t="s">
        <v>160</v>
      </c>
      <c r="C40" s="97">
        <v>1000</v>
      </c>
      <c r="D40" s="97">
        <v>1000</v>
      </c>
      <c r="E40" s="97">
        <v>2247.49</v>
      </c>
      <c r="F40" s="126" t="s">
        <v>199</v>
      </c>
      <c r="G40" s="126" t="s">
        <v>199</v>
      </c>
    </row>
    <row r="41" spans="1:7" s="94" customFormat="1" ht="18.75">
      <c r="A41" s="103"/>
      <c r="B41" s="103" t="s">
        <v>145</v>
      </c>
      <c r="C41" s="101">
        <f>C37+C24+C15</f>
        <v>63824000</v>
      </c>
      <c r="D41" s="101">
        <f>D37+D24+D15</f>
        <v>70130857</v>
      </c>
      <c r="E41" s="101">
        <f>E37+E24+E15</f>
        <v>70523091.77</v>
      </c>
      <c r="F41" s="123">
        <f t="shared" si="0"/>
        <v>110.49619542805213</v>
      </c>
      <c r="G41" s="123">
        <f t="shared" si="1"/>
        <v>100.559289857245</v>
      </c>
    </row>
    <row r="42" spans="1:7" s="94" customFormat="1" ht="18.75">
      <c r="A42" s="95">
        <v>40000000</v>
      </c>
      <c r="B42" s="103" t="s">
        <v>146</v>
      </c>
      <c r="C42" s="101">
        <f>SUM(C43)</f>
        <v>213577681</v>
      </c>
      <c r="D42" s="101">
        <f>SUM(D43)</f>
        <v>233769354.62</v>
      </c>
      <c r="E42" s="101">
        <f>SUM(E43)</f>
        <v>233425436.64</v>
      </c>
      <c r="F42" s="123">
        <f t="shared" si="0"/>
        <v>109.29299145260407</v>
      </c>
      <c r="G42" s="123">
        <f t="shared" si="1"/>
        <v>99.85288149485673</v>
      </c>
    </row>
    <row r="43" spans="1:7" ht="18.75">
      <c r="A43" s="95">
        <v>41000000</v>
      </c>
      <c r="B43" s="96" t="s">
        <v>188</v>
      </c>
      <c r="C43" s="97">
        <f>SUM(C44,C48)</f>
        <v>213577681</v>
      </c>
      <c r="D43" s="97">
        <f>SUM(D44,D48)</f>
        <v>233769354.62</v>
      </c>
      <c r="E43" s="97">
        <f>SUM(E44,E48)</f>
        <v>233425436.64</v>
      </c>
      <c r="F43" s="123">
        <f t="shared" si="0"/>
        <v>109.29299145260407</v>
      </c>
      <c r="G43" s="123">
        <f t="shared" si="1"/>
        <v>99.85288149485673</v>
      </c>
    </row>
    <row r="44" spans="1:7" s="94" customFormat="1" ht="18.75">
      <c r="A44" s="98">
        <v>41020000</v>
      </c>
      <c r="B44" s="125" t="s">
        <v>189</v>
      </c>
      <c r="C44" s="97">
        <f>C45+C47+C46</f>
        <v>3554881</v>
      </c>
      <c r="D44" s="97">
        <f>D45+D47+D46</f>
        <v>3891881</v>
      </c>
      <c r="E44" s="97">
        <f>E45+E47+E46</f>
        <v>3891881</v>
      </c>
      <c r="F44" s="123">
        <f t="shared" si="0"/>
        <v>109.47992351924016</v>
      </c>
      <c r="G44" s="123">
        <f t="shared" si="1"/>
        <v>100</v>
      </c>
    </row>
    <row r="45" spans="1:7" s="94" customFormat="1" ht="18.75">
      <c r="A45" s="98">
        <v>41020100</v>
      </c>
      <c r="B45" s="100" t="s">
        <v>195</v>
      </c>
      <c r="C45" s="104">
        <v>2258100</v>
      </c>
      <c r="D45" s="127">
        <v>2258100</v>
      </c>
      <c r="E45" s="127">
        <v>2258100</v>
      </c>
      <c r="F45" s="123">
        <f t="shared" si="0"/>
        <v>100</v>
      </c>
      <c r="G45" s="123">
        <f t="shared" si="1"/>
        <v>100</v>
      </c>
    </row>
    <row r="46" spans="1:7" s="94" customFormat="1" ht="18.75">
      <c r="A46" s="98">
        <v>41020600</v>
      </c>
      <c r="B46" s="100" t="s">
        <v>244</v>
      </c>
      <c r="C46" s="104">
        <v>0</v>
      </c>
      <c r="D46" s="127">
        <v>150000</v>
      </c>
      <c r="E46" s="127">
        <v>150000</v>
      </c>
      <c r="F46" s="123">
        <f t="shared" si="0"/>
      </c>
      <c r="G46" s="123">
        <f t="shared" si="1"/>
        <v>100</v>
      </c>
    </row>
    <row r="47" spans="1:7" s="94" customFormat="1" ht="18.75">
      <c r="A47" s="98">
        <v>41020900</v>
      </c>
      <c r="B47" s="100" t="s">
        <v>196</v>
      </c>
      <c r="C47" s="104">
        <v>1296781</v>
      </c>
      <c r="D47" s="127">
        <v>1483781</v>
      </c>
      <c r="E47" s="127">
        <v>1483781</v>
      </c>
      <c r="F47" s="123">
        <f t="shared" si="0"/>
        <v>114.4203223211938</v>
      </c>
      <c r="G47" s="123">
        <f t="shared" si="1"/>
        <v>100</v>
      </c>
    </row>
    <row r="48" spans="1:7" s="105" customFormat="1" ht="19.5">
      <c r="A48" s="98">
        <v>41030000</v>
      </c>
      <c r="B48" s="125" t="s">
        <v>190</v>
      </c>
      <c r="C48" s="97">
        <f>SUM(C49:C58)</f>
        <v>210022800</v>
      </c>
      <c r="D48" s="97">
        <f>SUM(D49:D58)</f>
        <v>229877473.62</v>
      </c>
      <c r="E48" s="97">
        <f>SUM(E49:E58)</f>
        <v>229533555.64</v>
      </c>
      <c r="F48" s="123">
        <f t="shared" si="0"/>
        <v>109.2898274092146</v>
      </c>
      <c r="G48" s="123">
        <f t="shared" si="1"/>
        <v>99.85039074312756</v>
      </c>
    </row>
    <row r="49" spans="1:7" ht="28.5" customHeight="1">
      <c r="A49" s="98">
        <v>41030600</v>
      </c>
      <c r="B49" s="106" t="s">
        <v>172</v>
      </c>
      <c r="C49" s="104">
        <v>54555000</v>
      </c>
      <c r="D49" s="127">
        <v>55561180</v>
      </c>
      <c r="E49" s="127">
        <v>55561159.29</v>
      </c>
      <c r="F49" s="123">
        <f t="shared" si="0"/>
        <v>101.8443026120429</v>
      </c>
      <c r="G49" s="123">
        <f t="shared" si="1"/>
        <v>99.99996272577364</v>
      </c>
    </row>
    <row r="50" spans="1:7" ht="38.25">
      <c r="A50" s="98">
        <v>41030800</v>
      </c>
      <c r="B50" s="106" t="s">
        <v>173</v>
      </c>
      <c r="C50" s="104">
        <v>61627700</v>
      </c>
      <c r="D50" s="127">
        <v>70684130</v>
      </c>
      <c r="E50" s="127">
        <v>70680352.88</v>
      </c>
      <c r="F50" s="123">
        <f t="shared" si="0"/>
        <v>114.6892596673249</v>
      </c>
      <c r="G50" s="123">
        <f t="shared" si="1"/>
        <v>99.99465633940744</v>
      </c>
    </row>
    <row r="51" spans="1:7" ht="31.5" customHeight="1">
      <c r="A51" s="98">
        <v>41031000</v>
      </c>
      <c r="B51" s="106" t="s">
        <v>174</v>
      </c>
      <c r="C51" s="104">
        <v>2724800</v>
      </c>
      <c r="D51" s="127">
        <v>4772200</v>
      </c>
      <c r="E51" s="127">
        <v>4726490.19</v>
      </c>
      <c r="F51" s="123">
        <f t="shared" si="0"/>
        <v>173.4619124339401</v>
      </c>
      <c r="G51" s="123">
        <f t="shared" si="1"/>
        <v>99.04216482963834</v>
      </c>
    </row>
    <row r="52" spans="1:7" ht="18.75">
      <c r="A52" s="98">
        <v>41033900</v>
      </c>
      <c r="B52" s="106" t="s">
        <v>197</v>
      </c>
      <c r="C52" s="104">
        <v>56692700</v>
      </c>
      <c r="D52" s="127">
        <v>58917888</v>
      </c>
      <c r="E52" s="127">
        <v>58917888</v>
      </c>
      <c r="F52" s="123">
        <f t="shared" si="0"/>
        <v>103.92499916214963</v>
      </c>
      <c r="G52" s="123">
        <f t="shared" si="1"/>
        <v>100</v>
      </c>
    </row>
    <row r="53" spans="1:7" ht="18.75">
      <c r="A53" s="98">
        <v>41034200</v>
      </c>
      <c r="B53" s="106" t="s">
        <v>198</v>
      </c>
      <c r="C53" s="104">
        <v>33022300</v>
      </c>
      <c r="D53" s="127">
        <v>33238900</v>
      </c>
      <c r="E53" s="127">
        <v>33238900</v>
      </c>
      <c r="F53" s="123">
        <f t="shared" si="0"/>
        <v>100.65592039318885</v>
      </c>
      <c r="G53" s="123">
        <f t="shared" si="1"/>
        <v>100</v>
      </c>
    </row>
    <row r="54" spans="1:7" ht="31.5">
      <c r="A54" s="98">
        <v>41034500</v>
      </c>
      <c r="B54" s="111" t="s">
        <v>228</v>
      </c>
      <c r="C54" s="67">
        <v>0</v>
      </c>
      <c r="D54" s="128">
        <v>715000</v>
      </c>
      <c r="E54" s="127">
        <v>715000</v>
      </c>
      <c r="F54" s="123">
        <f t="shared" si="0"/>
      </c>
      <c r="G54" s="123">
        <f t="shared" si="1"/>
        <v>100</v>
      </c>
    </row>
    <row r="55" spans="1:7" ht="18.75">
      <c r="A55" s="98">
        <v>41035000</v>
      </c>
      <c r="B55" s="100" t="s">
        <v>147</v>
      </c>
      <c r="C55" s="104">
        <v>387800</v>
      </c>
      <c r="D55" s="127">
        <v>3914375.62</v>
      </c>
      <c r="E55" s="127">
        <v>3690199.03</v>
      </c>
      <c r="F55" s="126" t="s">
        <v>199</v>
      </c>
      <c r="G55" s="123">
        <f t="shared" si="1"/>
        <v>94.27299238083849</v>
      </c>
    </row>
    <row r="56" spans="1:7" ht="31.5">
      <c r="A56" s="98">
        <v>41035300</v>
      </c>
      <c r="B56" s="100" t="s">
        <v>227</v>
      </c>
      <c r="C56" s="104">
        <v>0</v>
      </c>
      <c r="D56" s="127">
        <v>366000</v>
      </c>
      <c r="E56" s="127">
        <v>366000</v>
      </c>
      <c r="F56" s="123">
        <f t="shared" si="0"/>
      </c>
      <c r="G56" s="123">
        <f t="shared" si="1"/>
        <v>100</v>
      </c>
    </row>
    <row r="57" spans="1:7" ht="67.5" customHeight="1">
      <c r="A57" s="98">
        <v>41035800</v>
      </c>
      <c r="B57" s="100" t="s">
        <v>175</v>
      </c>
      <c r="C57" s="104">
        <v>1012500</v>
      </c>
      <c r="D57" s="127">
        <v>1142500</v>
      </c>
      <c r="E57" s="127">
        <v>1091065.33</v>
      </c>
      <c r="F57" s="123">
        <f t="shared" si="0"/>
        <v>107.75953876543211</v>
      </c>
      <c r="G57" s="123">
        <f t="shared" si="1"/>
        <v>95.49805951859956</v>
      </c>
    </row>
    <row r="58" spans="1:7" ht="36.75" customHeight="1">
      <c r="A58" s="98">
        <v>410370000</v>
      </c>
      <c r="B58" s="100" t="s">
        <v>233</v>
      </c>
      <c r="C58" s="104">
        <v>0</v>
      </c>
      <c r="D58" s="127">
        <v>565300</v>
      </c>
      <c r="E58" s="127">
        <v>546500.92</v>
      </c>
      <c r="F58" s="123">
        <f t="shared" si="0"/>
      </c>
      <c r="G58" s="123">
        <f t="shared" si="1"/>
        <v>96.67449495842916</v>
      </c>
    </row>
    <row r="59" spans="1:138" s="108" customFormat="1" ht="19.5" thickBot="1">
      <c r="A59" s="95"/>
      <c r="B59" s="103" t="s">
        <v>148</v>
      </c>
      <c r="C59" s="101">
        <f>SUM(C42,C41)</f>
        <v>277401681</v>
      </c>
      <c r="D59" s="101">
        <f>SUM(D42,D41)</f>
        <v>303900211.62</v>
      </c>
      <c r="E59" s="101">
        <f>SUM(E42,E41)</f>
        <v>303948528.40999997</v>
      </c>
      <c r="F59" s="123">
        <f t="shared" si="0"/>
        <v>109.56982211293808</v>
      </c>
      <c r="G59" s="123">
        <f t="shared" si="1"/>
        <v>100.01589889975475</v>
      </c>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row>
    <row r="60" spans="1:7" s="93" customFormat="1" ht="20.25">
      <c r="A60" s="129"/>
      <c r="B60" s="130" t="s">
        <v>1</v>
      </c>
      <c r="C60" s="112"/>
      <c r="D60" s="112"/>
      <c r="E60" s="131"/>
      <c r="F60" s="123">
        <f t="shared" si="0"/>
      </c>
      <c r="G60" s="123">
        <f t="shared" si="1"/>
      </c>
    </row>
    <row r="61" spans="1:7" s="94" customFormat="1" ht="18.75">
      <c r="A61" s="103">
        <v>20000000</v>
      </c>
      <c r="B61" s="103" t="s">
        <v>142</v>
      </c>
      <c r="C61" s="101">
        <f>SUM(C64,C62)</f>
        <v>3611500</v>
      </c>
      <c r="D61" s="101">
        <f>SUM(D64,D62)</f>
        <v>3611500</v>
      </c>
      <c r="E61" s="101">
        <f>SUM(E64,E62)</f>
        <v>7277918.039999999</v>
      </c>
      <c r="F61" s="126" t="s">
        <v>199</v>
      </c>
      <c r="G61" s="126" t="s">
        <v>199</v>
      </c>
    </row>
    <row r="62" spans="1:7" s="94" customFormat="1" ht="18.75">
      <c r="A62" s="103">
        <v>21000000</v>
      </c>
      <c r="B62" s="103" t="s">
        <v>204</v>
      </c>
      <c r="C62" s="101">
        <f>SUM(C63)</f>
        <v>0</v>
      </c>
      <c r="D62" s="101">
        <f>SUM(D63)</f>
        <v>0</v>
      </c>
      <c r="E62" s="101">
        <f>SUM(E63)</f>
        <v>23181.75</v>
      </c>
      <c r="F62" s="123">
        <f t="shared" si="0"/>
      </c>
      <c r="G62" s="123">
        <f t="shared" si="1"/>
      </c>
    </row>
    <row r="63" spans="1:7" ht="18.75">
      <c r="A63" s="102">
        <v>21110000</v>
      </c>
      <c r="B63" s="102" t="s">
        <v>203</v>
      </c>
      <c r="C63" s="97">
        <v>0</v>
      </c>
      <c r="D63" s="97">
        <v>0</v>
      </c>
      <c r="E63" s="97">
        <v>23181.75</v>
      </c>
      <c r="F63" s="123">
        <f t="shared" si="0"/>
      </c>
      <c r="G63" s="123">
        <f t="shared" si="1"/>
      </c>
    </row>
    <row r="64" spans="1:7" s="94" customFormat="1" ht="18.75">
      <c r="A64" s="103">
        <v>25000000</v>
      </c>
      <c r="B64" s="103" t="s">
        <v>149</v>
      </c>
      <c r="C64" s="101">
        <f>SUM(C65:C66)</f>
        <v>3611500</v>
      </c>
      <c r="D64" s="101">
        <f>SUM(D65:D66)</f>
        <v>3611500</v>
      </c>
      <c r="E64" s="101">
        <f>SUM(E65:E66)</f>
        <v>7254736.289999999</v>
      </c>
      <c r="F64" s="126" t="s">
        <v>199</v>
      </c>
      <c r="G64" s="126" t="s">
        <v>199</v>
      </c>
    </row>
    <row r="65" spans="1:7" ht="21.75" customHeight="1">
      <c r="A65" s="102">
        <v>25010000</v>
      </c>
      <c r="B65" s="125" t="s">
        <v>161</v>
      </c>
      <c r="C65" s="97">
        <v>2392900</v>
      </c>
      <c r="D65" s="97">
        <v>2392900</v>
      </c>
      <c r="E65" s="67">
        <v>2661436.03</v>
      </c>
      <c r="F65" s="123">
        <f t="shared" si="0"/>
        <v>111.22220025909984</v>
      </c>
      <c r="G65" s="123">
        <f t="shared" si="1"/>
        <v>111.22220025909984</v>
      </c>
    </row>
    <row r="66" spans="1:7" ht="18.75">
      <c r="A66" s="102">
        <v>25020000</v>
      </c>
      <c r="B66" s="125" t="s">
        <v>191</v>
      </c>
      <c r="C66" s="97">
        <v>1218600</v>
      </c>
      <c r="D66" s="97">
        <v>1218600</v>
      </c>
      <c r="E66" s="67">
        <v>4593300.26</v>
      </c>
      <c r="F66" s="126" t="s">
        <v>199</v>
      </c>
      <c r="G66" s="126" t="s">
        <v>199</v>
      </c>
    </row>
    <row r="67" spans="1:7" ht="18.75">
      <c r="A67" s="102"/>
      <c r="B67" s="103" t="s">
        <v>145</v>
      </c>
      <c r="C67" s="101">
        <f>C61</f>
        <v>3611500</v>
      </c>
      <c r="D67" s="101">
        <f>D61</f>
        <v>3611500</v>
      </c>
      <c r="E67" s="101">
        <f>E61</f>
        <v>7277918.039999999</v>
      </c>
      <c r="F67" s="126" t="s">
        <v>199</v>
      </c>
      <c r="G67" s="126" t="s">
        <v>199</v>
      </c>
    </row>
    <row r="68" spans="1:7" ht="18.75">
      <c r="A68" s="95">
        <v>40000000</v>
      </c>
      <c r="B68" s="103" t="s">
        <v>146</v>
      </c>
      <c r="C68" s="101">
        <f>C69</f>
        <v>0</v>
      </c>
      <c r="D68" s="101">
        <f aca="true" t="shared" si="3" ref="D68:E70">D69</f>
        <v>45000</v>
      </c>
      <c r="E68" s="101">
        <f t="shared" si="3"/>
        <v>15000</v>
      </c>
      <c r="F68" s="123">
        <f t="shared" si="0"/>
      </c>
      <c r="G68" s="123">
        <f t="shared" si="1"/>
        <v>33.33333333333333</v>
      </c>
    </row>
    <row r="69" spans="1:7" ht="18.75">
      <c r="A69" s="95">
        <v>41000000</v>
      </c>
      <c r="B69" s="96" t="s">
        <v>230</v>
      </c>
      <c r="C69" s="101">
        <f>C70</f>
        <v>0</v>
      </c>
      <c r="D69" s="101">
        <f t="shared" si="3"/>
        <v>45000</v>
      </c>
      <c r="E69" s="101">
        <f t="shared" si="3"/>
        <v>15000</v>
      </c>
      <c r="F69" s="123">
        <f t="shared" si="0"/>
      </c>
      <c r="G69" s="123">
        <f t="shared" si="1"/>
        <v>33.33333333333333</v>
      </c>
    </row>
    <row r="70" spans="1:7" ht="18.75">
      <c r="A70" s="95">
        <v>41030000</v>
      </c>
      <c r="B70" s="125" t="s">
        <v>231</v>
      </c>
      <c r="C70" s="112">
        <f>C71</f>
        <v>0</v>
      </c>
      <c r="D70" s="112">
        <f t="shared" si="3"/>
        <v>45000</v>
      </c>
      <c r="E70" s="112">
        <f t="shared" si="3"/>
        <v>15000</v>
      </c>
      <c r="F70" s="123">
        <f t="shared" si="0"/>
      </c>
      <c r="G70" s="123">
        <f t="shared" si="1"/>
        <v>33.33333333333333</v>
      </c>
    </row>
    <row r="71" spans="1:7" ht="18.75">
      <c r="A71" s="98">
        <v>41035000</v>
      </c>
      <c r="B71" s="100" t="s">
        <v>147</v>
      </c>
      <c r="C71" s="97">
        <v>0</v>
      </c>
      <c r="D71" s="67">
        <v>45000</v>
      </c>
      <c r="E71" s="67">
        <v>15000</v>
      </c>
      <c r="F71" s="123">
        <f t="shared" si="0"/>
      </c>
      <c r="G71" s="123">
        <f t="shared" si="1"/>
        <v>33.33333333333333</v>
      </c>
    </row>
    <row r="72" spans="1:7" s="94" customFormat="1" ht="18.75">
      <c r="A72" s="95"/>
      <c r="B72" s="103" t="s">
        <v>150</v>
      </c>
      <c r="C72" s="101">
        <f>C61+C68</f>
        <v>3611500</v>
      </c>
      <c r="D72" s="101">
        <f>D61+D68</f>
        <v>3656500</v>
      </c>
      <c r="E72" s="101">
        <f>E61+E68</f>
        <v>7292918.039999999</v>
      </c>
      <c r="F72" s="126" t="s">
        <v>199</v>
      </c>
      <c r="G72" s="123">
        <f t="shared" si="1"/>
        <v>199.45078736496646</v>
      </c>
    </row>
    <row r="73" spans="1:7" s="94" customFormat="1" ht="18.75">
      <c r="A73" s="95"/>
      <c r="B73" s="103" t="s">
        <v>151</v>
      </c>
      <c r="C73" s="101">
        <f>SUM(C72,C59)</f>
        <v>281013181</v>
      </c>
      <c r="D73" s="101">
        <f>SUM(D72,D59)</f>
        <v>307556711.62</v>
      </c>
      <c r="E73" s="101">
        <f>SUM(E72,E59)</f>
        <v>311241446.45</v>
      </c>
      <c r="F73" s="123">
        <f t="shared" si="0"/>
        <v>110.75688526154934</v>
      </c>
      <c r="G73" s="123">
        <f t="shared" si="1"/>
        <v>101.19806679249213</v>
      </c>
    </row>
    <row r="74" spans="1:2" ht="18.75">
      <c r="A74" s="74"/>
      <c r="B74" s="109"/>
    </row>
    <row r="75" spans="1:2" ht="18.75">
      <c r="A75" s="74"/>
      <c r="B75" s="109"/>
    </row>
    <row r="76" spans="1:2" ht="18.75">
      <c r="A76" s="74"/>
      <c r="B76" s="109"/>
    </row>
    <row r="77" ht="18.75">
      <c r="A77" s="74"/>
    </row>
    <row r="78" ht="18.75">
      <c r="A78" s="74"/>
    </row>
    <row r="79" ht="18.75">
      <c r="A79" s="74"/>
    </row>
    <row r="80" ht="18.75">
      <c r="A80" s="74"/>
    </row>
    <row r="81" ht="18.75">
      <c r="A81" s="74"/>
    </row>
    <row r="82" ht="18.75">
      <c r="A82" s="74"/>
    </row>
    <row r="83" ht="18.75">
      <c r="A83" s="74"/>
    </row>
    <row r="84" ht="18.75">
      <c r="A84" s="74"/>
    </row>
    <row r="85" ht="18.75">
      <c r="A85" s="74"/>
    </row>
    <row r="86" ht="18.75">
      <c r="A86" s="74"/>
    </row>
    <row r="87" ht="18.75">
      <c r="A87" s="74"/>
    </row>
    <row r="88" ht="18.75">
      <c r="A88" s="74"/>
    </row>
    <row r="89" ht="18.75">
      <c r="A89" s="74"/>
    </row>
    <row r="90" ht="18.75">
      <c r="A90" s="74"/>
    </row>
    <row r="91" ht="18.75">
      <c r="A91" s="74"/>
    </row>
    <row r="92" ht="18.75">
      <c r="A92" s="74"/>
    </row>
    <row r="93" ht="18.75">
      <c r="A93" s="74"/>
    </row>
    <row r="94" ht="18.75">
      <c r="A94" s="74"/>
    </row>
    <row r="95" ht="18.75">
      <c r="A95" s="74"/>
    </row>
    <row r="96" ht="18.75">
      <c r="A96" s="74"/>
    </row>
    <row r="97" ht="18.75">
      <c r="A97" s="74"/>
    </row>
    <row r="98" ht="18.75">
      <c r="A98" s="74"/>
    </row>
    <row r="99" ht="18.75">
      <c r="A99" s="74"/>
    </row>
    <row r="100" ht="18.75">
      <c r="A100" s="74"/>
    </row>
    <row r="101" ht="18.75">
      <c r="A101" s="74"/>
    </row>
    <row r="102" ht="18.75">
      <c r="A102" s="74"/>
    </row>
    <row r="103" ht="18.75">
      <c r="A103" s="74"/>
    </row>
    <row r="104" ht="18.75">
      <c r="A104" s="74"/>
    </row>
    <row r="105" ht="18.75">
      <c r="A105" s="74"/>
    </row>
    <row r="106" ht="18.75">
      <c r="A106" s="74"/>
    </row>
    <row r="107" ht="18.75">
      <c r="A107" s="74"/>
    </row>
    <row r="108" ht="18.75">
      <c r="A108" s="74"/>
    </row>
    <row r="109" ht="18.75">
      <c r="A109" s="74"/>
    </row>
    <row r="110" ht="18.75">
      <c r="A110" s="74"/>
    </row>
    <row r="111" ht="18.75">
      <c r="A111" s="74"/>
    </row>
    <row r="112" ht="18.75">
      <c r="A112" s="74"/>
    </row>
    <row r="113" ht="18.75">
      <c r="A113" s="74"/>
    </row>
    <row r="114" ht="18.75">
      <c r="A114" s="74"/>
    </row>
    <row r="115" ht="18.75">
      <c r="A115" s="74"/>
    </row>
    <row r="116" ht="18.75">
      <c r="A116" s="74"/>
    </row>
    <row r="117" ht="18.75">
      <c r="A117" s="74"/>
    </row>
    <row r="118" ht="18.75">
      <c r="A118" s="74"/>
    </row>
    <row r="119" ht="18.75">
      <c r="A119" s="74"/>
    </row>
    <row r="120" ht="18.75">
      <c r="A120" s="74"/>
    </row>
    <row r="121" ht="18.75">
      <c r="A121" s="74"/>
    </row>
    <row r="122" ht="18.75">
      <c r="A122" s="74"/>
    </row>
    <row r="123" ht="18.75">
      <c r="A123" s="74"/>
    </row>
    <row r="124" ht="18.75">
      <c r="A124" s="74"/>
    </row>
    <row r="125" ht="18.75">
      <c r="A125" s="74"/>
    </row>
    <row r="126" ht="18.75">
      <c r="A126" s="74"/>
    </row>
    <row r="127" ht="18.75">
      <c r="A127" s="74"/>
    </row>
    <row r="128" ht="18.75">
      <c r="A128" s="74"/>
    </row>
    <row r="129" ht="18.75">
      <c r="A129" s="74"/>
    </row>
    <row r="130" ht="18.75">
      <c r="A130" s="74"/>
    </row>
    <row r="131" ht="18.75">
      <c r="A131" s="74"/>
    </row>
    <row r="132" ht="18.75">
      <c r="A132" s="74"/>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25"/>
  <sheetViews>
    <sheetView view="pageBreakPreview" zoomScale="50" zoomScaleNormal="50" zoomScaleSheetLayoutView="5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2.75"/>
  <cols>
    <col min="1" max="1" width="12.375" style="58" customWidth="1"/>
    <col min="2" max="2" width="172.25390625" style="61"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33" t="s">
        <v>2</v>
      </c>
      <c r="B2" s="134"/>
      <c r="C2" s="134"/>
      <c r="D2" s="134"/>
      <c r="E2" s="134"/>
      <c r="F2" s="134"/>
      <c r="G2" s="135"/>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36" t="s">
        <v>0</v>
      </c>
      <c r="B3" s="137"/>
      <c r="C3" s="137"/>
      <c r="D3" s="137"/>
      <c r="E3" s="137"/>
      <c r="F3" s="137"/>
      <c r="G3" s="138"/>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68">
        <v>2175406</v>
      </c>
      <c r="D4" s="46">
        <v>2655282</v>
      </c>
      <c r="E4" s="46">
        <v>2542877.59</v>
      </c>
      <c r="F4" s="69">
        <f>SUM(E4/C4*100)</f>
        <v>116.89209232667372</v>
      </c>
      <c r="G4" s="69">
        <f>SUM(E4/D4*100)</f>
        <v>95.76676187312684</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85211970</v>
      </c>
      <c r="E5" s="17">
        <f>SUM(E6:E14)</f>
        <v>82801068.67</v>
      </c>
      <c r="F5" s="69">
        <f aca="true" t="shared" si="0" ref="F5:F69">SUM(E5/C5*100)</f>
        <v>105.24341161232174</v>
      </c>
      <c r="G5" s="69">
        <f aca="true" t="shared" si="1" ref="G5:G69">SUM(E5/D5*100)</f>
        <v>97.17070109985721</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177</v>
      </c>
      <c r="C6" s="28">
        <v>74731854</v>
      </c>
      <c r="D6" s="20">
        <v>81026623</v>
      </c>
      <c r="E6" s="20">
        <v>78768948.81</v>
      </c>
      <c r="F6" s="70">
        <f t="shared" si="0"/>
        <v>105.40210712556389</v>
      </c>
      <c r="G6" s="70">
        <f t="shared" si="1"/>
        <v>97.21366372383557</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178</v>
      </c>
      <c r="C7" s="28">
        <v>1012500</v>
      </c>
      <c r="D7" s="20">
        <v>1142500</v>
      </c>
      <c r="E7" s="20">
        <v>1091065.33</v>
      </c>
      <c r="F7" s="70">
        <f t="shared" si="0"/>
        <v>107.75953876543211</v>
      </c>
      <c r="G7" s="70">
        <f t="shared" si="1"/>
        <v>95.49805951859956</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862707</v>
      </c>
      <c r="E8" s="20">
        <v>856289.92</v>
      </c>
      <c r="F8" s="70">
        <f t="shared" si="0"/>
        <v>100.83406283744718</v>
      </c>
      <c r="G8" s="70">
        <f t="shared" si="1"/>
        <v>99.25616924401912</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218</v>
      </c>
      <c r="B9" s="19" t="s">
        <v>219</v>
      </c>
      <c r="C9" s="28"/>
      <c r="D9" s="20">
        <v>120751</v>
      </c>
      <c r="E9" s="20">
        <v>110933.17</v>
      </c>
      <c r="F9" s="70"/>
      <c r="G9" s="70">
        <f t="shared" si="1"/>
        <v>91.86935925996472</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179</v>
      </c>
      <c r="C10" s="28">
        <v>827188</v>
      </c>
      <c r="D10" s="20">
        <v>906091</v>
      </c>
      <c r="E10" s="20">
        <v>865945.59</v>
      </c>
      <c r="F10" s="70">
        <f t="shared" si="0"/>
        <v>104.68546328041508</v>
      </c>
      <c r="G10" s="70">
        <f t="shared" si="1"/>
        <v>95.56938431128881</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180</v>
      </c>
      <c r="C11" s="28">
        <v>713090</v>
      </c>
      <c r="D11" s="20">
        <v>809119</v>
      </c>
      <c r="E11" s="20">
        <v>765010.34</v>
      </c>
      <c r="F11" s="70">
        <f t="shared" si="0"/>
        <v>107.281036054355</v>
      </c>
      <c r="G11" s="70">
        <f t="shared" si="1"/>
        <v>94.54855713436466</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227092</v>
      </c>
      <c r="E12" s="20">
        <v>225841.13</v>
      </c>
      <c r="F12" s="70">
        <f t="shared" si="0"/>
        <v>76.23200621086565</v>
      </c>
      <c r="G12" s="70">
        <f t="shared" si="1"/>
        <v>99.44917918728974</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206</v>
      </c>
      <c r="B13" s="19" t="s">
        <v>207</v>
      </c>
      <c r="C13" s="28">
        <v>216720</v>
      </c>
      <c r="D13" s="20">
        <v>86317</v>
      </c>
      <c r="E13" s="20">
        <v>86264.38</v>
      </c>
      <c r="F13" s="70">
        <f t="shared" si="0"/>
        <v>39.80453119232189</v>
      </c>
      <c r="G13" s="70">
        <f t="shared" si="1"/>
        <v>99.93903865982368</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181</v>
      </c>
      <c r="C14" s="28">
        <v>28960</v>
      </c>
      <c r="D14" s="20">
        <v>30770</v>
      </c>
      <c r="E14" s="20">
        <v>30770</v>
      </c>
      <c r="F14" s="70">
        <f t="shared" si="0"/>
        <v>106.25</v>
      </c>
      <c r="G14" s="70">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51274774</v>
      </c>
      <c r="E15" s="17">
        <f>SUM(E16:E19)</f>
        <v>50828313.120000005</v>
      </c>
      <c r="F15" s="69">
        <f t="shared" si="0"/>
        <v>107.37503173245572</v>
      </c>
      <c r="G15" s="69">
        <f t="shared" si="1"/>
        <v>99.12927772241376</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35310017</v>
      </c>
      <c r="E16" s="20">
        <v>35205018.32</v>
      </c>
      <c r="F16" s="70">
        <f t="shared" si="0"/>
        <v>106.24547844316427</v>
      </c>
      <c r="G16" s="70">
        <f t="shared" si="1"/>
        <v>99.7026376962662</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176</v>
      </c>
      <c r="B17" s="19" t="s">
        <v>182</v>
      </c>
      <c r="C17" s="28">
        <v>13340536</v>
      </c>
      <c r="D17" s="20">
        <v>14659357</v>
      </c>
      <c r="E17" s="20">
        <v>14320218.41</v>
      </c>
      <c r="F17" s="70">
        <f t="shared" si="0"/>
        <v>107.34365103471104</v>
      </c>
      <c r="G17" s="70">
        <f t="shared" si="1"/>
        <v>97.68653843412095</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75000</v>
      </c>
      <c r="E18" s="20">
        <v>72739</v>
      </c>
      <c r="F18" s="70">
        <f t="shared" si="0"/>
        <v>111.90615384615386</v>
      </c>
      <c r="G18" s="70">
        <f t="shared" si="1"/>
        <v>96.98533333333333</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1230400</v>
      </c>
      <c r="E19" s="20">
        <v>1230337.39</v>
      </c>
      <c r="F19" s="70">
        <f t="shared" si="0"/>
        <v>154.54558346941337</v>
      </c>
      <c r="G19" s="70">
        <f t="shared" si="1"/>
        <v>99.99491141092327</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137582897.62</v>
      </c>
      <c r="E20" s="17">
        <f>SUM(E21:E54)</f>
        <v>137111587.56</v>
      </c>
      <c r="F20" s="69">
        <f t="shared" si="0"/>
        <v>109.5226204287556</v>
      </c>
      <c r="G20" s="69">
        <f t="shared" si="1"/>
        <v>99.65743557654837</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8931436.63</v>
      </c>
      <c r="E21" s="20">
        <v>8927659.51</v>
      </c>
      <c r="F21" s="70">
        <f t="shared" si="0"/>
        <v>98.05227358594179</v>
      </c>
      <c r="G21" s="70">
        <f t="shared" si="1"/>
        <v>99.95770982702476</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547486.98</v>
      </c>
      <c r="E22" s="24">
        <v>547463.63</v>
      </c>
      <c r="F22" s="70">
        <f t="shared" si="0"/>
        <v>99.84746124384462</v>
      </c>
      <c r="G22" s="70">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357540.35</v>
      </c>
      <c r="E23" s="20">
        <v>357540.35</v>
      </c>
      <c r="F23" s="70">
        <f t="shared" si="0"/>
        <v>43.33822424242424</v>
      </c>
      <c r="G23" s="70">
        <f t="shared" si="1"/>
        <v>100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4062.4</v>
      </c>
      <c r="E24" s="20">
        <v>3046.8</v>
      </c>
      <c r="F24" s="70">
        <f t="shared" si="0"/>
        <v>108.81428571428573</v>
      </c>
      <c r="G24" s="70">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1924223.54</v>
      </c>
      <c r="E25" s="31">
        <f>D25</f>
        <v>1924223.54</v>
      </c>
      <c r="F25" s="70">
        <f t="shared" si="0"/>
        <v>125.35658241042344</v>
      </c>
      <c r="G25" s="70">
        <f t="shared" si="1"/>
        <v>100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347306.36</v>
      </c>
      <c r="E26" s="31">
        <v>339035.37</v>
      </c>
      <c r="F26" s="70">
        <f t="shared" si="0"/>
        <v>84.10701314810221</v>
      </c>
      <c r="G26" s="70">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412453.23</v>
      </c>
      <c r="E27" s="31">
        <f>D27</f>
        <v>412453.23</v>
      </c>
      <c r="F27" s="70">
        <f t="shared" si="0"/>
        <v>33.26235725806451</v>
      </c>
      <c r="G27" s="70">
        <f t="shared" si="1"/>
        <v>100</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68104.7</v>
      </c>
      <c r="E28" s="31">
        <f>D28</f>
        <v>68104.7</v>
      </c>
      <c r="F28" s="70">
        <f t="shared" si="0"/>
        <v>111.28218954248365</v>
      </c>
      <c r="G28" s="70">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350000</v>
      </c>
      <c r="E29" s="20">
        <v>349999.99</v>
      </c>
      <c r="F29" s="70">
        <f t="shared" si="0"/>
        <v>99.99999714285714</v>
      </c>
      <c r="G29" s="70">
        <f t="shared" si="1"/>
        <v>99.99999714285714</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776595.03</v>
      </c>
      <c r="E30" s="31">
        <f>D30</f>
        <v>776595.03</v>
      </c>
      <c r="F30" s="70">
        <f t="shared" si="0"/>
        <v>78.04975175879397</v>
      </c>
      <c r="G30" s="70">
        <f t="shared" si="1"/>
        <v>100</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75750.67</v>
      </c>
      <c r="E31" s="31">
        <v>74518.44</v>
      </c>
      <c r="F31" s="70">
        <f t="shared" si="0"/>
        <v>115.35362229102168</v>
      </c>
      <c r="G31" s="70">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388363.96</v>
      </c>
      <c r="E32" s="31">
        <f>D32</f>
        <v>388363.96</v>
      </c>
      <c r="F32" s="70">
        <f t="shared" si="0"/>
        <v>74.82927938342968</v>
      </c>
      <c r="G32" s="70">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243123.22</v>
      </c>
      <c r="E33" s="31">
        <f aca="true" t="shared" si="2" ref="E33:E40">D33</f>
        <v>243123.22</v>
      </c>
      <c r="F33" s="70">
        <f t="shared" si="0"/>
        <v>79.71253114754099</v>
      </c>
      <c r="G33" s="70">
        <f t="shared" si="1"/>
        <v>100</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22733605.32</v>
      </c>
      <c r="E34" s="31">
        <f t="shared" si="2"/>
        <v>22733605.32</v>
      </c>
      <c r="F34" s="70">
        <f t="shared" si="0"/>
        <v>98.66159760437462</v>
      </c>
      <c r="G34" s="70">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3126794.08</v>
      </c>
      <c r="E35" s="31">
        <f t="shared" si="2"/>
        <v>3126794.08</v>
      </c>
      <c r="F35" s="70">
        <f t="shared" si="0"/>
        <v>105.27926195286194</v>
      </c>
      <c r="G35" s="70">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7032596.1</v>
      </c>
      <c r="E36" s="31">
        <f t="shared" si="2"/>
        <v>7032596.1</v>
      </c>
      <c r="F36" s="70">
        <f t="shared" si="0"/>
        <v>133.59795022796354</v>
      </c>
      <c r="G36" s="70">
        <f t="shared" si="1"/>
        <v>100</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307414.99</v>
      </c>
      <c r="E37" s="31">
        <f t="shared" si="2"/>
        <v>307414.99</v>
      </c>
      <c r="F37" s="70">
        <f t="shared" si="0"/>
        <v>34.27145930880713</v>
      </c>
      <c r="G37" s="70">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52042.73</v>
      </c>
      <c r="E38" s="31">
        <f t="shared" si="2"/>
        <v>52042.73</v>
      </c>
      <c r="F38" s="70">
        <f t="shared" si="0"/>
        <v>65.05341250000001</v>
      </c>
      <c r="G38" s="70">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10172358.17</v>
      </c>
      <c r="E39" s="31">
        <v>10172337.46</v>
      </c>
      <c r="F39" s="70">
        <f t="shared" si="0"/>
        <v>96.21051224817934</v>
      </c>
      <c r="G39" s="70">
        <f t="shared" si="1"/>
        <v>99.99979640905626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58281881.22</v>
      </c>
      <c r="E40" s="31">
        <f t="shared" si="2"/>
        <v>58281881.22</v>
      </c>
      <c r="F40" s="70">
        <f t="shared" si="0"/>
        <v>121.60375152573563</v>
      </c>
      <c r="G40" s="70">
        <f t="shared" si="1"/>
        <v>100</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3729488.89</v>
      </c>
      <c r="E41" s="31">
        <v>3694321.25</v>
      </c>
      <c r="F41" s="70" t="s">
        <v>217</v>
      </c>
      <c r="G41" s="70">
        <f t="shared" si="1"/>
        <v>99.05703861742835</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453700</v>
      </c>
      <c r="E42" s="31">
        <v>443333.2</v>
      </c>
      <c r="F42" s="70">
        <f t="shared" si="0"/>
        <v>177.04999999999998</v>
      </c>
      <c r="G42" s="70">
        <f t="shared" si="1"/>
        <v>97.71505400044083</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192</v>
      </c>
      <c r="B43" s="30" t="s">
        <v>193</v>
      </c>
      <c r="C43" s="28">
        <v>1965000</v>
      </c>
      <c r="D43" s="31">
        <v>2001811.99</v>
      </c>
      <c r="E43" s="31">
        <f>D43</f>
        <v>2001811.99</v>
      </c>
      <c r="F43" s="70">
        <f t="shared" si="0"/>
        <v>101.87338371501274</v>
      </c>
      <c r="G43" s="70">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18800</v>
      </c>
      <c r="E44" s="31">
        <v>12610</v>
      </c>
      <c r="F44" s="70">
        <f t="shared" si="0"/>
        <v>33.35978835978836</v>
      </c>
      <c r="G44" s="70">
        <f t="shared" si="1"/>
        <v>67.07446808510639</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68500</v>
      </c>
      <c r="E45" s="31">
        <v>64654.14</v>
      </c>
      <c r="F45" s="70">
        <f t="shared" si="0"/>
        <v>148.63020689655173</v>
      </c>
      <c r="G45" s="70">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419543.62</v>
      </c>
      <c r="E46" s="31">
        <v>413128.85</v>
      </c>
      <c r="F46" s="70">
        <f t="shared" si="0"/>
        <v>102.81952463912394</v>
      </c>
      <c r="G46" s="70">
        <f t="shared" si="1"/>
        <v>98.471012382455</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2700</v>
      </c>
      <c r="E47" s="31">
        <v>2095.4</v>
      </c>
      <c r="F47" s="70">
        <f t="shared" si="0"/>
        <v>77.60740740740741</v>
      </c>
      <c r="G47" s="70">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6000</v>
      </c>
      <c r="E48" s="31">
        <v>5950</v>
      </c>
      <c r="F48" s="70">
        <f t="shared" si="0"/>
        <v>99.16666666666667</v>
      </c>
      <c r="G48" s="70">
        <f t="shared" si="1"/>
        <v>99.16666666666667</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1900</v>
      </c>
      <c r="E49" s="31">
        <v>0</v>
      </c>
      <c r="F49" s="70">
        <f t="shared" si="0"/>
        <v>0</v>
      </c>
      <c r="G49" s="70">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5000</v>
      </c>
      <c r="E50" s="31">
        <v>125</v>
      </c>
      <c r="F50" s="70">
        <f t="shared" si="0"/>
        <v>2.5</v>
      </c>
      <c r="G50" s="70">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4700000</v>
      </c>
      <c r="E51" s="31">
        <v>4440587.3</v>
      </c>
      <c r="F51" s="70">
        <f t="shared" si="0"/>
        <v>95.1180743279426</v>
      </c>
      <c r="G51" s="70">
        <f t="shared" si="1"/>
        <v>94.48058085106382</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153</v>
      </c>
      <c r="B52" s="30" t="s">
        <v>154</v>
      </c>
      <c r="C52" s="28">
        <v>402100</v>
      </c>
      <c r="D52" s="31">
        <v>402100</v>
      </c>
      <c r="E52" s="31">
        <v>273960.7</v>
      </c>
      <c r="F52" s="70">
        <f t="shared" si="0"/>
        <v>68.13247948271575</v>
      </c>
      <c r="G52" s="70">
        <f t="shared" si="1"/>
        <v>68.13247948271575</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137144</v>
      </c>
      <c r="E53" s="31">
        <v>137140.62</v>
      </c>
      <c r="F53" s="70">
        <f t="shared" si="0"/>
        <v>121.36338053097344</v>
      </c>
      <c r="G53" s="70">
        <f t="shared" si="1"/>
        <v>99.99753543720469</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9503069.44</v>
      </c>
      <c r="E54" s="31">
        <f>D54</f>
        <v>9503069.44</v>
      </c>
      <c r="F54" s="70">
        <f t="shared" si="0"/>
        <v>106.29831588366889</v>
      </c>
      <c r="G54" s="69">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70500</v>
      </c>
      <c r="E55" s="17">
        <f>E56</f>
        <v>62697.88</v>
      </c>
      <c r="F55" s="69" t="s">
        <v>217</v>
      </c>
      <c r="G55" s="69">
        <f t="shared" si="1"/>
        <v>88.93316312056737</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1">
        <v>25000</v>
      </c>
      <c r="D56" s="20">
        <v>70500</v>
      </c>
      <c r="E56" s="20">
        <v>62697.88</v>
      </c>
      <c r="F56" s="70" t="s">
        <v>217</v>
      </c>
      <c r="G56" s="70">
        <f t="shared" si="1"/>
        <v>88.93316312056737</v>
      </c>
    </row>
    <row r="57" spans="1:7" ht="29.25" customHeight="1">
      <c r="A57" s="36">
        <v>110000</v>
      </c>
      <c r="B57" s="16" t="s">
        <v>94</v>
      </c>
      <c r="C57" s="17">
        <f>SUM(C58:C63)</f>
        <v>7326543</v>
      </c>
      <c r="D57" s="17">
        <f>SUM(D58:D63)</f>
        <v>6588955</v>
      </c>
      <c r="E57" s="17">
        <f>SUM(E58:E63)</f>
        <v>6473017.309999999</v>
      </c>
      <c r="F57" s="69">
        <f t="shared" si="0"/>
        <v>88.3502261571385</v>
      </c>
      <c r="G57" s="69">
        <f t="shared" si="1"/>
        <v>98.24042370907068</v>
      </c>
    </row>
    <row r="58" spans="1:249" s="14" customFormat="1" ht="26.25" customHeight="1">
      <c r="A58" s="37">
        <v>110103</v>
      </c>
      <c r="B58" s="21" t="s">
        <v>95</v>
      </c>
      <c r="C58" s="28">
        <v>30000</v>
      </c>
      <c r="D58" s="20">
        <v>40000</v>
      </c>
      <c r="E58" s="20">
        <v>39996.78</v>
      </c>
      <c r="F58" s="70">
        <f t="shared" si="0"/>
        <v>133.3226</v>
      </c>
      <c r="G58" s="70">
        <f t="shared" si="1"/>
        <v>99.99195</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2891639</v>
      </c>
      <c r="E59" s="20">
        <v>2874841.08</v>
      </c>
      <c r="F59" s="70">
        <f t="shared" si="0"/>
        <v>78.63350875273524</v>
      </c>
      <c r="G59" s="70">
        <f t="shared" si="1"/>
        <v>99.41908654572718</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15705</v>
      </c>
      <c r="E60" s="20">
        <v>15415.86</v>
      </c>
      <c r="F60" s="70">
        <f t="shared" si="0"/>
        <v>93.42945454545455</v>
      </c>
      <c r="G60" s="70">
        <f t="shared" si="1"/>
        <v>98.15893027698186</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1209280</v>
      </c>
      <c r="E61" s="20">
        <v>1174056.39</v>
      </c>
      <c r="F61" s="70">
        <f t="shared" si="0"/>
        <v>110.16318099204028</v>
      </c>
      <c r="G61" s="70">
        <f t="shared" si="1"/>
        <v>97.0872246295316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1996168</v>
      </c>
      <c r="E62" s="20">
        <v>1933770.94</v>
      </c>
      <c r="F62" s="70">
        <f t="shared" si="0"/>
        <v>93.17132931823656</v>
      </c>
      <c r="G62" s="70">
        <f t="shared" si="1"/>
        <v>96.87415788651055</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436163</v>
      </c>
      <c r="E63" s="20">
        <v>434936.26</v>
      </c>
      <c r="F63" s="70">
        <f t="shared" si="0"/>
        <v>90.08621789560894</v>
      </c>
      <c r="G63" s="70">
        <f t="shared" si="1"/>
        <v>99.71874276359985</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168000</v>
      </c>
      <c r="E64" s="17">
        <f>SUM(E65:E66)</f>
        <v>153000</v>
      </c>
      <c r="F64" s="69">
        <f t="shared" si="0"/>
        <v>82.70270270270271</v>
      </c>
      <c r="G64" s="69">
        <f t="shared" si="1"/>
        <v>91.07142857142857</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165000</v>
      </c>
      <c r="E65" s="20">
        <v>150000</v>
      </c>
      <c r="F65" s="70">
        <f t="shared" si="0"/>
        <v>83.33333333333334</v>
      </c>
      <c r="G65" s="70">
        <f t="shared" si="1"/>
        <v>90.9090909090909</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3000</v>
      </c>
      <c r="E66" s="20">
        <v>3000</v>
      </c>
      <c r="F66" s="70">
        <f t="shared" si="0"/>
        <v>60</v>
      </c>
      <c r="G66" s="70">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960610</v>
      </c>
      <c r="E67" s="17">
        <f>SUM(E68:E70)</f>
        <v>957662.1499999999</v>
      </c>
      <c r="F67" s="69">
        <f t="shared" si="0"/>
        <v>109.52095126999919</v>
      </c>
      <c r="G67" s="69">
        <f t="shared" si="1"/>
        <v>99.69312728370514</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25010</v>
      </c>
      <c r="E68" s="20">
        <v>22075</v>
      </c>
      <c r="F68" s="70">
        <f t="shared" si="0"/>
        <v>88.26469412235106</v>
      </c>
      <c r="G68" s="70">
        <f t="shared" si="1"/>
        <v>88.26469412235106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774000</v>
      </c>
      <c r="E69" s="20">
        <v>773989.57</v>
      </c>
      <c r="F69" s="69">
        <f t="shared" si="0"/>
        <v>106.18597475648237</v>
      </c>
      <c r="G69" s="69">
        <f t="shared" si="1"/>
        <v>99.99865245478036</v>
      </c>
    </row>
    <row r="70" spans="1:7" ht="26.25" customHeight="1">
      <c r="A70" s="37">
        <v>130204</v>
      </c>
      <c r="B70" s="21" t="s">
        <v>107</v>
      </c>
      <c r="C70" s="20">
        <v>120500</v>
      </c>
      <c r="D70" s="20">
        <v>161600</v>
      </c>
      <c r="E70" s="20">
        <v>161597.58</v>
      </c>
      <c r="F70" s="70">
        <f aca="true" t="shared" si="3" ref="F70:F115">SUM(E70/C70*100)</f>
        <v>134.10587551867218</v>
      </c>
      <c r="G70" s="70">
        <f aca="true" t="shared" si="4" ref="G70:G115">SUM(E70/D70*100)</f>
        <v>99.99850247524752</v>
      </c>
    </row>
    <row r="71" spans="1:7" ht="25.5" customHeight="1">
      <c r="A71" s="36">
        <v>180000</v>
      </c>
      <c r="B71" s="16" t="s">
        <v>170</v>
      </c>
      <c r="C71" s="17">
        <f>C72</f>
        <v>40000</v>
      </c>
      <c r="D71" s="17">
        <f>D72</f>
        <v>40000</v>
      </c>
      <c r="E71" s="17">
        <f>E72</f>
        <v>40000</v>
      </c>
      <c r="F71" s="70">
        <f t="shared" si="3"/>
        <v>100</v>
      </c>
      <c r="G71" s="70">
        <v>0</v>
      </c>
    </row>
    <row r="72" spans="1:249" s="14" customFormat="1" ht="30" customHeight="1">
      <c r="A72" s="37">
        <v>180404</v>
      </c>
      <c r="B72" s="21" t="s">
        <v>169</v>
      </c>
      <c r="C72" s="20">
        <v>40000</v>
      </c>
      <c r="D72" s="20">
        <v>40000</v>
      </c>
      <c r="E72" s="20">
        <v>40000</v>
      </c>
      <c r="F72" s="70">
        <f t="shared" si="3"/>
        <v>100</v>
      </c>
      <c r="G72" s="70">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215276</v>
      </c>
      <c r="E73" s="17">
        <f>E74+E75</f>
        <v>211988.99</v>
      </c>
      <c r="F73" s="69">
        <f t="shared" si="3"/>
        <v>196.28610185185184</v>
      </c>
      <c r="G73" s="69">
        <f t="shared" si="4"/>
        <v>98.4731182296215</v>
      </c>
    </row>
    <row r="74" spans="1:249" s="14" customFormat="1" ht="27" customHeight="1">
      <c r="A74" s="37">
        <v>210105</v>
      </c>
      <c r="B74" s="21" t="s">
        <v>109</v>
      </c>
      <c r="C74" s="20">
        <v>108000</v>
      </c>
      <c r="D74" s="20">
        <v>157200</v>
      </c>
      <c r="E74" s="20">
        <v>156940</v>
      </c>
      <c r="F74" s="70">
        <f t="shared" si="3"/>
        <v>145.3148148148148</v>
      </c>
      <c r="G74" s="70">
        <f t="shared" si="4"/>
        <v>99.83460559796438</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208</v>
      </c>
      <c r="C75" s="20"/>
      <c r="D75" s="39">
        <v>58076</v>
      </c>
      <c r="E75" s="20">
        <v>55048.99</v>
      </c>
      <c r="F75" s="70">
        <v>0</v>
      </c>
      <c r="G75" s="70">
        <f t="shared" si="4"/>
        <v>94.78784695915697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C77+C79</f>
        <v>187650</v>
      </c>
      <c r="D76" s="17">
        <f>D77+D79+D78</f>
        <v>222273</v>
      </c>
      <c r="E76" s="17">
        <f>E77+E79+E78</f>
        <v>186753.2</v>
      </c>
      <c r="F76" s="69">
        <f t="shared" si="3"/>
        <v>99.5220889954703</v>
      </c>
      <c r="G76" s="69">
        <f t="shared" si="4"/>
        <v>84.01974148906976</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39">
        <v>10000</v>
      </c>
      <c r="E77" s="20">
        <v>0</v>
      </c>
      <c r="F77" s="70">
        <f t="shared" si="3"/>
        <v>0</v>
      </c>
      <c r="G77" s="70">
        <f t="shared" si="4"/>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7" customHeight="1">
      <c r="A78" s="37">
        <v>250203</v>
      </c>
      <c r="B78" s="21" t="s">
        <v>232</v>
      </c>
      <c r="C78" s="20"/>
      <c r="D78" s="39">
        <v>800</v>
      </c>
      <c r="E78" s="20">
        <v>800</v>
      </c>
      <c r="F78" s="70"/>
      <c r="G78" s="70">
        <f t="shared" si="4"/>
        <v>100</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249" s="14" customFormat="1" ht="24" customHeight="1">
      <c r="A79" s="37">
        <v>250404</v>
      </c>
      <c r="B79" s="21" t="s">
        <v>112</v>
      </c>
      <c r="C79" s="20">
        <v>137650</v>
      </c>
      <c r="D79" s="20">
        <v>211473</v>
      </c>
      <c r="E79" s="20">
        <v>185953.2</v>
      </c>
      <c r="F79" s="70">
        <f t="shared" si="3"/>
        <v>135.0913185615692</v>
      </c>
      <c r="G79" s="70">
        <f t="shared" si="4"/>
        <v>87.93236015945298</v>
      </c>
      <c r="H79" s="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row>
    <row r="80" spans="1:7" ht="24.75" customHeight="1">
      <c r="A80" s="15" t="s">
        <v>152</v>
      </c>
      <c r="B80" s="16" t="s">
        <v>113</v>
      </c>
      <c r="C80" s="17">
        <f>SUM(C4,C5,C15,C20,C57,C64,C67,C73,C76,C55,C71,)</f>
        <v>262125164</v>
      </c>
      <c r="D80" s="17">
        <f>SUM(D4,D5,D15,D20,D57,D64,D67,D73,D76,D55,D71,)</f>
        <v>284990537.62</v>
      </c>
      <c r="E80" s="17">
        <f>SUM(E4,E5,E15,E20,E57,E64,E67,E73,E76,E55,E71,)</f>
        <v>281368966.46999997</v>
      </c>
      <c r="F80" s="69">
        <f t="shared" si="3"/>
        <v>107.3414555765428</v>
      </c>
      <c r="G80" s="69">
        <f t="shared" si="4"/>
        <v>98.72923108947955</v>
      </c>
    </row>
    <row r="81" spans="1:9" ht="27" customHeight="1">
      <c r="A81" s="37">
        <v>250315</v>
      </c>
      <c r="B81" s="21" t="s">
        <v>183</v>
      </c>
      <c r="C81" s="20">
        <v>13931517</v>
      </c>
      <c r="D81" s="20">
        <v>14584517</v>
      </c>
      <c r="E81" s="20">
        <v>14568803</v>
      </c>
      <c r="F81" s="70">
        <f t="shared" si="3"/>
        <v>104.57441928255193</v>
      </c>
      <c r="G81" s="70">
        <f t="shared" si="4"/>
        <v>99.89225560229386</v>
      </c>
      <c r="I81" s="40"/>
    </row>
    <row r="82" spans="1:249" s="14" customFormat="1" ht="27" customHeight="1">
      <c r="A82" s="37">
        <v>250380</v>
      </c>
      <c r="B82" s="21" t="s">
        <v>147</v>
      </c>
      <c r="C82" s="20">
        <v>0</v>
      </c>
      <c r="D82" s="20">
        <v>2189875</v>
      </c>
      <c r="E82" s="20">
        <v>2095232.57</v>
      </c>
      <c r="F82" s="70">
        <v>0</v>
      </c>
      <c r="G82" s="70">
        <f t="shared" si="4"/>
        <v>95.67818117472459</v>
      </c>
      <c r="H82" s="3"/>
      <c r="I82" s="13"/>
      <c r="J82" s="41"/>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48.75" customHeight="1">
      <c r="A83" s="37">
        <v>250344</v>
      </c>
      <c r="B83" s="21" t="s">
        <v>209</v>
      </c>
      <c r="C83" s="20">
        <v>0</v>
      </c>
      <c r="D83" s="20">
        <v>200000</v>
      </c>
      <c r="E83" s="20">
        <v>200000</v>
      </c>
      <c r="F83" s="70">
        <v>0</v>
      </c>
      <c r="G83" s="70">
        <f t="shared" si="4"/>
        <v>100</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249" s="14" customFormat="1" ht="48.75" customHeight="1">
      <c r="A84" s="37">
        <v>250366</v>
      </c>
      <c r="B84" s="21" t="s">
        <v>228</v>
      </c>
      <c r="C84" s="20"/>
      <c r="D84" s="20">
        <v>603000</v>
      </c>
      <c r="E84" s="20">
        <v>603000</v>
      </c>
      <c r="F84" s="70">
        <v>0</v>
      </c>
      <c r="G84" s="70">
        <f t="shared" si="4"/>
        <v>100</v>
      </c>
      <c r="H84" s="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row>
    <row r="85" spans="1:249" s="14" customFormat="1" ht="48.75" customHeight="1">
      <c r="A85" s="37">
        <v>250388</v>
      </c>
      <c r="B85" s="21" t="s">
        <v>233</v>
      </c>
      <c r="C85" s="20"/>
      <c r="D85" s="20">
        <v>564500</v>
      </c>
      <c r="E85" s="20">
        <v>545700.92</v>
      </c>
      <c r="F85" s="70">
        <v>0</v>
      </c>
      <c r="G85" s="70">
        <f t="shared" si="4"/>
        <v>96.66978210806025</v>
      </c>
      <c r="H85" s="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row>
    <row r="86" spans="1:249" s="14" customFormat="1" ht="23.25" customHeight="1">
      <c r="A86" s="36">
        <v>900203</v>
      </c>
      <c r="B86" s="16" t="s">
        <v>114</v>
      </c>
      <c r="C86" s="17">
        <f>SUM(C80:C83)</f>
        <v>276056681</v>
      </c>
      <c r="D86" s="17">
        <f>SUM(D80:D85)</f>
        <v>303132429.62</v>
      </c>
      <c r="E86" s="17">
        <f>SUM(E80:E85)</f>
        <v>299381702.96</v>
      </c>
      <c r="F86" s="69">
        <f t="shared" si="3"/>
        <v>108.44935970232865</v>
      </c>
      <c r="G86" s="69">
        <f t="shared" si="4"/>
        <v>98.76267720194046</v>
      </c>
      <c r="H86" s="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row>
    <row r="87" spans="1:10" ht="24.75" customHeight="1">
      <c r="A87" s="36"/>
      <c r="B87" s="16" t="s">
        <v>115</v>
      </c>
      <c r="C87" s="17">
        <f>C88</f>
        <v>100000</v>
      </c>
      <c r="D87" s="17">
        <f>D88</f>
        <v>100000</v>
      </c>
      <c r="E87" s="17">
        <f>E88</f>
        <v>100000</v>
      </c>
      <c r="F87" s="69">
        <f t="shared" si="3"/>
        <v>100</v>
      </c>
      <c r="G87" s="69">
        <f t="shared" si="4"/>
        <v>100</v>
      </c>
      <c r="I87" s="42"/>
      <c r="J87" s="43"/>
    </row>
    <row r="88" spans="1:249" s="14" customFormat="1" ht="27.75" customHeight="1">
      <c r="A88" s="44">
        <v>250911</v>
      </c>
      <c r="B88" s="45" t="s">
        <v>116</v>
      </c>
      <c r="C88" s="24">
        <v>100000</v>
      </c>
      <c r="D88" s="24">
        <v>100000</v>
      </c>
      <c r="E88" s="24">
        <v>100000</v>
      </c>
      <c r="F88" s="70">
        <f t="shared" si="3"/>
        <v>100</v>
      </c>
      <c r="G88" s="70">
        <f t="shared" si="4"/>
        <v>100</v>
      </c>
      <c r="H88" s="38"/>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row>
    <row r="89" spans="1:7" ht="25.5" customHeight="1">
      <c r="A89" s="139" t="s">
        <v>1</v>
      </c>
      <c r="B89" s="140"/>
      <c r="C89" s="140"/>
      <c r="D89" s="140"/>
      <c r="E89" s="140"/>
      <c r="F89" s="140"/>
      <c r="G89" s="141"/>
    </row>
    <row r="90" spans="1:7" ht="25.5" customHeight="1">
      <c r="A90" s="11" t="s">
        <v>117</v>
      </c>
      <c r="B90" s="12" t="s">
        <v>118</v>
      </c>
      <c r="C90" s="46">
        <v>61000</v>
      </c>
      <c r="D90" s="46">
        <v>214400</v>
      </c>
      <c r="E90" s="46">
        <v>157153.27</v>
      </c>
      <c r="F90" s="69">
        <f t="shared" si="3"/>
        <v>257.6283114754098</v>
      </c>
      <c r="G90" s="69">
        <f t="shared" si="4"/>
        <v>73.29909981343283</v>
      </c>
    </row>
    <row r="91" spans="1:7" ht="24" customHeight="1">
      <c r="A91" s="15" t="s">
        <v>5</v>
      </c>
      <c r="B91" s="16" t="s">
        <v>6</v>
      </c>
      <c r="C91" s="17">
        <f>C92</f>
        <v>1160000</v>
      </c>
      <c r="D91" s="17">
        <f>D92</f>
        <v>3631255</v>
      </c>
      <c r="E91" s="17">
        <f>E92</f>
        <v>4777273.61</v>
      </c>
      <c r="F91" s="69" t="str">
        <f>F92</f>
        <v>більше 200%</v>
      </c>
      <c r="G91" s="69" t="str">
        <f>G92</f>
        <v>більше 200%</v>
      </c>
    </row>
    <row r="92" spans="1:7" ht="25.5" customHeight="1">
      <c r="A92" s="18" t="s">
        <v>7</v>
      </c>
      <c r="B92" s="21" t="s">
        <v>119</v>
      </c>
      <c r="C92" s="20">
        <v>1160000</v>
      </c>
      <c r="D92" s="20">
        <v>3631255</v>
      </c>
      <c r="E92" s="20">
        <v>4777273.61</v>
      </c>
      <c r="F92" s="70" t="s">
        <v>217</v>
      </c>
      <c r="G92" s="70" t="s">
        <v>217</v>
      </c>
    </row>
    <row r="93" spans="1:7" ht="24" customHeight="1">
      <c r="A93" s="15" t="s">
        <v>16</v>
      </c>
      <c r="B93" s="16" t="s">
        <v>120</v>
      </c>
      <c r="C93" s="17">
        <f>C94+C95</f>
        <v>2943700</v>
      </c>
      <c r="D93" s="17">
        <f>D94+D95</f>
        <v>2981093</v>
      </c>
      <c r="E93" s="17">
        <f>E94+E95</f>
        <v>3386500.06</v>
      </c>
      <c r="F93" s="69">
        <f t="shared" si="3"/>
        <v>115.0422957502463</v>
      </c>
      <c r="G93" s="69">
        <f t="shared" si="4"/>
        <v>113.59927583607758</v>
      </c>
    </row>
    <row r="94" spans="1:7" ht="24" customHeight="1">
      <c r="A94" s="18" t="s">
        <v>18</v>
      </c>
      <c r="B94" s="21" t="s">
        <v>19</v>
      </c>
      <c r="C94" s="20">
        <v>2035600</v>
      </c>
      <c r="D94" s="20">
        <v>2330100</v>
      </c>
      <c r="E94" s="20">
        <v>2789843.94</v>
      </c>
      <c r="F94" s="70">
        <f t="shared" si="3"/>
        <v>137.05265965808607</v>
      </c>
      <c r="G94" s="70">
        <v>0</v>
      </c>
    </row>
    <row r="95" spans="1:7" ht="24" customHeight="1">
      <c r="A95" s="18" t="s">
        <v>176</v>
      </c>
      <c r="B95" s="21" t="s">
        <v>182</v>
      </c>
      <c r="C95" s="20">
        <v>908100</v>
      </c>
      <c r="D95" s="20">
        <v>650993</v>
      </c>
      <c r="E95" s="20">
        <v>596656.12</v>
      </c>
      <c r="F95" s="70">
        <f t="shared" si="3"/>
        <v>65.70379033146129</v>
      </c>
      <c r="G95" s="70">
        <f t="shared" si="4"/>
        <v>91.65323129434572</v>
      </c>
    </row>
    <row r="96" spans="1:7" ht="24" customHeight="1">
      <c r="A96" s="15" t="s">
        <v>24</v>
      </c>
      <c r="B96" s="16" t="s">
        <v>121</v>
      </c>
      <c r="C96" s="17">
        <f>C97</f>
        <v>290000</v>
      </c>
      <c r="D96" s="17">
        <f>D97</f>
        <v>298500</v>
      </c>
      <c r="E96" s="17">
        <f>E97</f>
        <v>162289.66</v>
      </c>
      <c r="F96" s="69">
        <f t="shared" si="3"/>
        <v>55.96195172413794</v>
      </c>
      <c r="G96" s="69">
        <v>0</v>
      </c>
    </row>
    <row r="97" spans="1:7" ht="24" customHeight="1">
      <c r="A97" s="18" t="s">
        <v>84</v>
      </c>
      <c r="B97" s="21" t="s">
        <v>122</v>
      </c>
      <c r="C97" s="20">
        <v>290000</v>
      </c>
      <c r="D97" s="20">
        <v>298500</v>
      </c>
      <c r="E97" s="20">
        <v>162289.66</v>
      </c>
      <c r="F97" s="70">
        <f t="shared" si="3"/>
        <v>55.96195172413794</v>
      </c>
      <c r="G97" s="70">
        <v>0</v>
      </c>
    </row>
    <row r="98" spans="1:7" ht="24" customHeight="1">
      <c r="A98" s="15" t="s">
        <v>123</v>
      </c>
      <c r="B98" s="16" t="s">
        <v>124</v>
      </c>
      <c r="C98" s="17">
        <f>SUM(C100:C101)</f>
        <v>101800</v>
      </c>
      <c r="D98" s="17">
        <f>SUM(D99:D101)</f>
        <v>472388</v>
      </c>
      <c r="E98" s="17">
        <f>SUM(E99:E101)</f>
        <v>482878.82000000007</v>
      </c>
      <c r="F98" s="69" t="s">
        <v>217</v>
      </c>
      <c r="G98" s="69">
        <f t="shared" si="4"/>
        <v>102.2208057783009</v>
      </c>
    </row>
    <row r="99" spans="1:7" ht="24" customHeight="1">
      <c r="A99" s="18" t="s">
        <v>229</v>
      </c>
      <c r="B99" s="21" t="s">
        <v>96</v>
      </c>
      <c r="C99" s="17"/>
      <c r="D99" s="20">
        <v>22000</v>
      </c>
      <c r="E99" s="20">
        <v>32446.76</v>
      </c>
      <c r="F99" s="70">
        <v>0</v>
      </c>
      <c r="G99" s="70">
        <f t="shared" si="4"/>
        <v>147.48527272727273</v>
      </c>
    </row>
    <row r="100" spans="1:7" ht="24" customHeight="1">
      <c r="A100" s="18" t="s">
        <v>125</v>
      </c>
      <c r="B100" s="21" t="s">
        <v>98</v>
      </c>
      <c r="C100" s="20">
        <v>37400</v>
      </c>
      <c r="D100" s="20">
        <v>385988</v>
      </c>
      <c r="E100" s="20">
        <v>381953.65</v>
      </c>
      <c r="F100" s="70" t="s">
        <v>217</v>
      </c>
      <c r="G100" s="70">
        <f t="shared" si="4"/>
        <v>98.9547991129258</v>
      </c>
    </row>
    <row r="101" spans="1:7" ht="24" customHeight="1">
      <c r="A101" s="18" t="s">
        <v>126</v>
      </c>
      <c r="B101" s="21" t="s">
        <v>99</v>
      </c>
      <c r="C101" s="20">
        <v>64400</v>
      </c>
      <c r="D101" s="20">
        <v>64400</v>
      </c>
      <c r="E101" s="20">
        <v>68478.41</v>
      </c>
      <c r="F101" s="70">
        <f t="shared" si="3"/>
        <v>106.3329347826087</v>
      </c>
      <c r="G101" s="70">
        <v>0</v>
      </c>
    </row>
    <row r="102" spans="1:7" ht="24" customHeight="1">
      <c r="A102" s="48" t="s">
        <v>127</v>
      </c>
      <c r="B102" s="49" t="s">
        <v>128</v>
      </c>
      <c r="C102" s="47">
        <f>C103</f>
        <v>300000</v>
      </c>
      <c r="D102" s="47">
        <f>D103+D104</f>
        <v>508459</v>
      </c>
      <c r="E102" s="47">
        <f>E103+E104</f>
        <v>295662</v>
      </c>
      <c r="F102" s="69">
        <f t="shared" si="3"/>
        <v>98.554</v>
      </c>
      <c r="G102" s="69">
        <f t="shared" si="4"/>
        <v>58.14864128671141</v>
      </c>
    </row>
    <row r="103" spans="1:7" ht="21" customHeight="1">
      <c r="A103" s="18" t="s">
        <v>129</v>
      </c>
      <c r="B103" s="21" t="s">
        <v>130</v>
      </c>
      <c r="C103" s="20">
        <v>300000</v>
      </c>
      <c r="D103" s="20">
        <v>393099</v>
      </c>
      <c r="E103" s="20">
        <v>180302</v>
      </c>
      <c r="F103" s="70">
        <f t="shared" si="3"/>
        <v>60.10066666666667</v>
      </c>
      <c r="G103" s="70">
        <f t="shared" si="4"/>
        <v>45.86681726486203</v>
      </c>
    </row>
    <row r="104" spans="1:7" ht="21" customHeight="1">
      <c r="A104" s="18" t="s">
        <v>220</v>
      </c>
      <c r="B104" s="21" t="s">
        <v>221</v>
      </c>
      <c r="C104" s="20"/>
      <c r="D104" s="20">
        <v>115360</v>
      </c>
      <c r="E104" s="20">
        <v>115360</v>
      </c>
      <c r="F104" s="69">
        <v>0</v>
      </c>
      <c r="G104" s="69">
        <v>0</v>
      </c>
    </row>
    <row r="105" spans="1:7" ht="21" customHeight="1">
      <c r="A105" s="15" t="s">
        <v>236</v>
      </c>
      <c r="B105" s="113" t="s">
        <v>234</v>
      </c>
      <c r="C105" s="20"/>
      <c r="D105" s="17">
        <f>D106</f>
        <v>94500</v>
      </c>
      <c r="E105" s="17">
        <f>E106</f>
        <v>94500</v>
      </c>
      <c r="F105" s="69">
        <v>0</v>
      </c>
      <c r="G105" s="69">
        <v>0</v>
      </c>
    </row>
    <row r="106" spans="1:7" ht="21" customHeight="1">
      <c r="A106" s="18" t="s">
        <v>237</v>
      </c>
      <c r="B106" s="114" t="s">
        <v>235</v>
      </c>
      <c r="C106" s="20"/>
      <c r="D106" s="20">
        <v>94500</v>
      </c>
      <c r="E106" s="20">
        <v>94500</v>
      </c>
      <c r="F106" s="70">
        <v>0</v>
      </c>
      <c r="G106" s="70">
        <v>0</v>
      </c>
    </row>
    <row r="107" spans="1:249" s="14" customFormat="1" ht="24" customHeight="1">
      <c r="A107" s="65" t="s">
        <v>210</v>
      </c>
      <c r="B107" s="66" t="s">
        <v>211</v>
      </c>
      <c r="C107" s="17">
        <f>C108</f>
        <v>0</v>
      </c>
      <c r="D107" s="17">
        <f>D108</f>
        <v>970.75</v>
      </c>
      <c r="E107" s="17">
        <f>E108</f>
        <v>970.75</v>
      </c>
      <c r="F107" s="69">
        <v>0</v>
      </c>
      <c r="G107" s="69">
        <f t="shared" si="4"/>
        <v>100</v>
      </c>
      <c r="H107" s="38"/>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row>
    <row r="108" spans="1:249" s="14" customFormat="1" ht="24" customHeight="1">
      <c r="A108" s="63" t="s">
        <v>212</v>
      </c>
      <c r="B108" s="64" t="s">
        <v>213</v>
      </c>
      <c r="C108" s="20">
        <v>0</v>
      </c>
      <c r="D108" s="20">
        <v>970.75</v>
      </c>
      <c r="E108" s="20">
        <v>970.75</v>
      </c>
      <c r="F108" s="70">
        <v>0</v>
      </c>
      <c r="G108" s="70">
        <f t="shared" si="4"/>
        <v>100</v>
      </c>
      <c r="H108" s="38"/>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row>
    <row r="109" spans="1:249" s="14" customFormat="1" ht="24" customHeight="1">
      <c r="A109" s="65">
        <v>210000</v>
      </c>
      <c r="B109" s="115" t="s">
        <v>238</v>
      </c>
      <c r="C109" s="20"/>
      <c r="D109" s="17">
        <f>D110</f>
        <v>19784</v>
      </c>
      <c r="E109" s="17">
        <f>E110</f>
        <v>18397.2</v>
      </c>
      <c r="F109" s="70"/>
      <c r="G109" s="70">
        <f t="shared" si="4"/>
        <v>92.99029518803074</v>
      </c>
      <c r="H109" s="38"/>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row>
    <row r="110" spans="1:249" s="14" customFormat="1" ht="24" customHeight="1">
      <c r="A110" s="63">
        <v>210107</v>
      </c>
      <c r="B110" s="116" t="s">
        <v>208</v>
      </c>
      <c r="C110" s="20"/>
      <c r="D110" s="20">
        <v>19784</v>
      </c>
      <c r="E110" s="20">
        <v>18397.2</v>
      </c>
      <c r="F110" s="70"/>
      <c r="G110" s="70">
        <f t="shared" si="4"/>
        <v>92.99029518803074</v>
      </c>
      <c r="H110" s="38"/>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row>
    <row r="111" spans="1:7" ht="24" customHeight="1">
      <c r="A111" s="37"/>
      <c r="B111" s="16" t="s">
        <v>131</v>
      </c>
      <c r="C111" s="17">
        <f>SUM(C90,C91,C93,C96,C98,C102,C107)</f>
        <v>4856500</v>
      </c>
      <c r="D111" s="17">
        <f>SUM(D90,D91,D93,D96,D98,D102,D107,D105,D109)</f>
        <v>8221349.75</v>
      </c>
      <c r="E111" s="17">
        <f>SUM(E90,E91,E93,E96,E98,E102,E107,E105,E109)</f>
        <v>9375625.37</v>
      </c>
      <c r="F111" s="69">
        <f t="shared" si="3"/>
        <v>193.05313229692163</v>
      </c>
      <c r="G111" s="69">
        <f t="shared" si="4"/>
        <v>114.03997707310774</v>
      </c>
    </row>
    <row r="112" spans="1:9" ht="22.5" customHeight="1">
      <c r="A112" s="37"/>
      <c r="B112" s="16" t="s">
        <v>132</v>
      </c>
      <c r="C112" s="17">
        <f>C113+C114</f>
        <v>0</v>
      </c>
      <c r="D112" s="17">
        <f>D113+D114</f>
        <v>0</v>
      </c>
      <c r="E112" s="17">
        <f>E113+E114</f>
        <v>0</v>
      </c>
      <c r="F112" s="69">
        <v>0</v>
      </c>
      <c r="G112" s="69">
        <v>0</v>
      </c>
      <c r="I112" s="42"/>
    </row>
    <row r="113" spans="1:7" ht="21" customHeight="1">
      <c r="A113" s="37">
        <v>250911</v>
      </c>
      <c r="B113" s="21" t="s">
        <v>116</v>
      </c>
      <c r="C113" s="20">
        <v>100000</v>
      </c>
      <c r="D113" s="39">
        <v>100000</v>
      </c>
      <c r="E113" s="20">
        <f>D113</f>
        <v>100000</v>
      </c>
      <c r="F113" s="70">
        <f t="shared" si="3"/>
        <v>100</v>
      </c>
      <c r="G113" s="70">
        <f t="shared" si="4"/>
        <v>100</v>
      </c>
    </row>
    <row r="114" spans="1:249" s="51" customFormat="1" ht="21.75" customHeight="1">
      <c r="A114" s="37">
        <v>250912</v>
      </c>
      <c r="B114" s="21" t="s">
        <v>133</v>
      </c>
      <c r="C114" s="20">
        <v>-100000</v>
      </c>
      <c r="D114" s="39">
        <v>-100000</v>
      </c>
      <c r="E114" s="20">
        <f>D114</f>
        <v>-100000</v>
      </c>
      <c r="F114" s="70">
        <f t="shared" si="3"/>
        <v>100</v>
      </c>
      <c r="G114" s="70">
        <f t="shared" si="4"/>
        <v>100</v>
      </c>
      <c r="H114" s="3"/>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row>
    <row r="115" spans="1:249" s="51" customFormat="1" ht="21" customHeight="1">
      <c r="A115" s="52"/>
      <c r="B115" s="53" t="s">
        <v>134</v>
      </c>
      <c r="C115" s="17">
        <f>C86+C111</f>
        <v>280913181</v>
      </c>
      <c r="D115" s="17">
        <f>D86+D111</f>
        <v>311353779.37</v>
      </c>
      <c r="E115" s="17">
        <f>E86+E111</f>
        <v>308757328.33</v>
      </c>
      <c r="F115" s="69">
        <f t="shared" si="3"/>
        <v>109.91201168662855</v>
      </c>
      <c r="G115" s="69">
        <f t="shared" si="4"/>
        <v>99.16607691570222</v>
      </c>
      <c r="H115" s="3"/>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row>
    <row r="116" spans="1:7" ht="21" customHeight="1">
      <c r="A116" s="54"/>
      <c r="B116" s="55"/>
      <c r="C116" s="56"/>
      <c r="D116" s="56"/>
      <c r="E116" s="56"/>
      <c r="F116" s="57"/>
      <c r="G116" s="57"/>
    </row>
    <row r="117" spans="2:7" ht="27" customHeight="1">
      <c r="B117" s="59" t="s">
        <v>200</v>
      </c>
      <c r="C117" s="56"/>
      <c r="D117" s="72"/>
      <c r="E117" s="73"/>
      <c r="F117" s="5"/>
      <c r="G117" s="5"/>
    </row>
    <row r="118" spans="2:7" ht="33.75" customHeight="1">
      <c r="B118" s="60" t="s">
        <v>135</v>
      </c>
      <c r="C118" s="56"/>
      <c r="D118" s="72" t="s">
        <v>201</v>
      </c>
      <c r="E118" s="73"/>
      <c r="F118" s="5"/>
      <c r="G118" s="5"/>
    </row>
    <row r="119" spans="3:8" ht="24" customHeight="1">
      <c r="C119" s="62"/>
      <c r="D119" s="5"/>
      <c r="E119" s="5"/>
      <c r="F119" s="5"/>
      <c r="G119" s="5"/>
      <c r="H119" s="3">
        <v>5</v>
      </c>
    </row>
    <row r="120" spans="3:7" ht="15.75">
      <c r="C120" s="5"/>
      <c r="D120" s="5"/>
      <c r="E120" s="5"/>
      <c r="F120" s="5"/>
      <c r="G120" s="5"/>
    </row>
    <row r="121" spans="3:7" ht="15.75">
      <c r="C121" s="5"/>
      <c r="D121" s="5"/>
      <c r="E121" s="5"/>
      <c r="F121" s="5"/>
      <c r="G121" s="5"/>
    </row>
    <row r="122" spans="3:7" ht="15.75">
      <c r="C122" s="5"/>
      <c r="D122" s="5"/>
      <c r="E122" s="5"/>
      <c r="F122" s="5"/>
      <c r="G122" s="5"/>
    </row>
    <row r="123" spans="3:7" ht="15.75">
      <c r="C123" s="5"/>
      <c r="D123" s="5"/>
      <c r="E123" s="5"/>
      <c r="F123" s="5"/>
      <c r="G123" s="5"/>
    </row>
    <row r="124" spans="3:7" ht="15.75">
      <c r="C124" s="5"/>
      <c r="D124" s="5"/>
      <c r="E124" s="5"/>
      <c r="F124" s="5"/>
      <c r="G124" s="5"/>
    </row>
    <row r="125" spans="3:7" ht="15.75">
      <c r="C125" s="5"/>
      <c r="D125" s="5"/>
      <c r="E125" s="5"/>
      <c r="F125" s="5"/>
      <c r="G125" s="5"/>
    </row>
  </sheetData>
  <sheetProtection/>
  <mergeCells count="3">
    <mergeCell ref="A2:G2"/>
    <mergeCell ref="A3:G3"/>
    <mergeCell ref="A89:G89"/>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2017-02-27T08:00:37Z</cp:lastPrinted>
  <dcterms:created xsi:type="dcterms:W3CDTF">2002-12-06T14:14:06Z</dcterms:created>
  <dcterms:modified xsi:type="dcterms:W3CDTF">2017-10-24T12:11:30Z</dcterms:modified>
  <cp:category/>
  <cp:version/>
  <cp:contentType/>
  <cp:contentStatus/>
</cp:coreProperties>
</file>